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 iterateDelta="1E-4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U235" i="1"/>
  <c r="V234" i="1"/>
  <c r="W234" i="1" s="1"/>
  <c r="W235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J473" i="1" s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W164" i="1" s="1"/>
  <c r="V162" i="1"/>
  <c r="M162" i="1"/>
  <c r="V161" i="1"/>
  <c r="W161" i="1" s="1"/>
  <c r="M161" i="1"/>
  <c r="W160" i="1"/>
  <c r="V160" i="1"/>
  <c r="V164" i="1" s="1"/>
  <c r="M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7" i="1" s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W36" i="1" s="1"/>
  <c r="M36" i="1"/>
  <c r="W35" i="1"/>
  <c r="V35" i="1"/>
  <c r="V37" i="1" s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101" i="1" l="1"/>
  <c r="W59" i="1"/>
  <c r="W37" i="1"/>
  <c r="W118" i="1"/>
  <c r="W126" i="1"/>
  <c r="H9" i="1"/>
  <c r="V24" i="1"/>
  <c r="V32" i="1"/>
  <c r="V467" i="1" s="1"/>
  <c r="E473" i="1"/>
  <c r="V89" i="1"/>
  <c r="V101" i="1"/>
  <c r="V135" i="1"/>
  <c r="W167" i="1"/>
  <c r="W184" i="1" s="1"/>
  <c r="V184" i="1"/>
  <c r="V185" i="1"/>
  <c r="V208" i="1"/>
  <c r="V263" i="1"/>
  <c r="V264" i="1"/>
  <c r="W261" i="1"/>
  <c r="W263" i="1" s="1"/>
  <c r="W269" i="1"/>
  <c r="V301" i="1"/>
  <c r="V302" i="1"/>
  <c r="W299" i="1"/>
  <c r="W301" i="1" s="1"/>
  <c r="W377" i="1"/>
  <c r="V424" i="1"/>
  <c r="V425" i="1"/>
  <c r="W422" i="1"/>
  <c r="W424" i="1" s="1"/>
  <c r="W433" i="1"/>
  <c r="W438" i="1"/>
  <c r="C473" i="1"/>
  <c r="J9" i="1"/>
  <c r="W40" i="1"/>
  <c r="W41" i="1" s="1"/>
  <c r="W44" i="1"/>
  <c r="W45" i="1" s="1"/>
  <c r="W50" i="1"/>
  <c r="W52" i="1" s="1"/>
  <c r="W63" i="1"/>
  <c r="W80" i="1" s="1"/>
  <c r="W83" i="1"/>
  <c r="W89" i="1" s="1"/>
  <c r="W104" i="1"/>
  <c r="W111" i="1" s="1"/>
  <c r="V119" i="1"/>
  <c r="W131" i="1"/>
  <c r="W134" i="1" s="1"/>
  <c r="V134" i="1"/>
  <c r="V219" i="1"/>
  <c r="V220" i="1"/>
  <c r="V242" i="1"/>
  <c r="W240" i="1"/>
  <c r="W241" i="1" s="1"/>
  <c r="V279" i="1"/>
  <c r="V280" i="1"/>
  <c r="W278" i="1"/>
  <c r="W279" i="1" s="1"/>
  <c r="N473" i="1"/>
  <c r="V381" i="1"/>
  <c r="V382" i="1"/>
  <c r="W380" i="1"/>
  <c r="W381" i="1" s="1"/>
  <c r="V397" i="1"/>
  <c r="V401" i="1"/>
  <c r="V402" i="1"/>
  <c r="W400" i="1"/>
  <c r="W401" i="1" s="1"/>
  <c r="U466" i="1"/>
  <c r="K473" i="1"/>
  <c r="A10" i="1"/>
  <c r="B473" i="1"/>
  <c r="V464" i="1"/>
  <c r="V465" i="1"/>
  <c r="V60" i="1"/>
  <c r="V81" i="1"/>
  <c r="V111" i="1"/>
  <c r="V118" i="1"/>
  <c r="V127" i="1"/>
  <c r="V146" i="1"/>
  <c r="H473" i="1"/>
  <c r="V158" i="1"/>
  <c r="W155" i="1"/>
  <c r="W157" i="1" s="1"/>
  <c r="V165" i="1"/>
  <c r="V190" i="1"/>
  <c r="W187" i="1"/>
  <c r="W189" i="1" s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F9" i="1"/>
  <c r="W22" i="1"/>
  <c r="W23" i="1" s="1"/>
  <c r="W26" i="1"/>
  <c r="W32" i="1" s="1"/>
  <c r="D473" i="1"/>
  <c r="V59" i="1"/>
  <c r="V80" i="1"/>
  <c r="F473" i="1"/>
  <c r="V126" i="1"/>
  <c r="W138" i="1"/>
  <c r="W146" i="1" s="1"/>
  <c r="I473" i="1"/>
  <c r="V153" i="1"/>
  <c r="W150" i="1"/>
  <c r="W152" i="1" s="1"/>
  <c r="V157" i="1"/>
  <c r="V189" i="1"/>
  <c r="W208" i="1"/>
  <c r="V228" i="1"/>
  <c r="V229" i="1"/>
  <c r="W222" i="1"/>
  <c r="W228" i="1" s="1"/>
  <c r="L473" i="1"/>
  <c r="V275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W468" i="1" l="1"/>
  <c r="V466" i="1"/>
  <c r="V463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<sst xmlns="http://schemas.openxmlformats.org/spreadsheetml/2006/main" count="1699" uniqueCount="652">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</sst>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8"/>
      <c r="N3" s="318"/>
      <c r="O3" s="318"/>
      <c r="P3" s="318"/>
      <c r="Q3" s="318"/>
      <c r="R3" s="318"/>
      <c r="S3" s="318"/>
      <c r="T3" s="318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15"/>
      <c r="C5" s="316"/>
      <c r="D5" s="633"/>
      <c r="E5" s="634"/>
      <c r="F5" s="635" t="s">
        <v>9</v>
      </c>
      <c r="G5" s="316"/>
      <c r="H5" s="633"/>
      <c r="I5" s="636"/>
      <c r="J5" s="636"/>
      <c r="K5" s="634"/>
      <c r="M5" s="25" t="s">
        <v>10</v>
      </c>
      <c r="N5" s="629">
        <v>45172</v>
      </c>
      <c r="O5" s="607"/>
      <c r="Q5" s="637" t="s">
        <v>11</v>
      </c>
      <c r="R5" s="319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15"/>
      <c r="C6" s="316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Воскресенье</v>
      </c>
      <c r="O6" s="323"/>
      <c r="Q6" s="616" t="s">
        <v>16</v>
      </c>
      <c r="R6" s="319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8"/>
      <c r="R7" s="319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9"/>
      <c r="C8" s="330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0.5</v>
      </c>
      <c r="O8" s="607"/>
      <c r="Q8" s="318"/>
      <c r="R8" s="319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8"/>
      <c r="R9" s="319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605" t="str">
        <f>IFERROR(VLOOKUP($D$10,Proxy,2,FALSE),"")</f>
        <v/>
      </c>
      <c r="I10" s="318"/>
      <c r="J10" s="318"/>
      <c r="K10" s="318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610"/>
      <c r="O12" s="611"/>
      <c r="P12" s="24"/>
      <c r="R12" s="25"/>
      <c r="S12" s="593"/>
      <c r="T12" s="318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16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8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40" t="s">
        <v>58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02"/>
      <c r="Y20" s="302"/>
    </row>
    <row r="21" spans="1:52" ht="14.25" customHeight="1" x14ac:dyDescent="0.25">
      <c r="A21" s="333" t="s">
        <v>59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33" t="s">
        <v>66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33" t="s">
        <v>79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2">
        <v>4680115880139</v>
      </c>
      <c r="E36" s="323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56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3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31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8"/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32"/>
      <c r="M38" s="328" t="s">
        <v>64</v>
      </c>
      <c r="N38" s="329"/>
      <c r="O38" s="329"/>
      <c r="P38" s="329"/>
      <c r="Q38" s="329"/>
      <c r="R38" s="329"/>
      <c r="S38" s="330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33" t="s">
        <v>87</v>
      </c>
      <c r="B39" s="318"/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8"/>
      <c r="R39" s="318"/>
      <c r="S39" s="318"/>
      <c r="T39" s="318"/>
      <c r="U39" s="318"/>
      <c r="V39" s="318"/>
      <c r="W39" s="318"/>
      <c r="X39" s="303"/>
      <c r="Y39" s="303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2">
        <v>4607091388282</v>
      </c>
      <c r="E40" s="323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3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31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8"/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32"/>
      <c r="M42" s="328" t="s">
        <v>64</v>
      </c>
      <c r="N42" s="329"/>
      <c r="O42" s="329"/>
      <c r="P42" s="329"/>
      <c r="Q42" s="329"/>
      <c r="R42" s="329"/>
      <c r="S42" s="330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33" t="s">
        <v>91</v>
      </c>
      <c r="B43" s="318"/>
      <c r="C43" s="318"/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318"/>
      <c r="O43" s="318"/>
      <c r="P43" s="318"/>
      <c r="Q43" s="318"/>
      <c r="R43" s="318"/>
      <c r="S43" s="318"/>
      <c r="T43" s="318"/>
      <c r="U43" s="318"/>
      <c r="V43" s="318"/>
      <c r="W43" s="318"/>
      <c r="X43" s="303"/>
      <c r="Y43" s="303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22">
        <v>4607091389111</v>
      </c>
      <c r="E44" s="323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56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3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31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8"/>
      <c r="B46" s="318"/>
      <c r="C46" s="318"/>
      <c r="D46" s="318"/>
      <c r="E46" s="318"/>
      <c r="F46" s="318"/>
      <c r="G46" s="318"/>
      <c r="H46" s="318"/>
      <c r="I46" s="318"/>
      <c r="J46" s="318"/>
      <c r="K46" s="318"/>
      <c r="L46" s="332"/>
      <c r="M46" s="328" t="s">
        <v>64</v>
      </c>
      <c r="N46" s="329"/>
      <c r="O46" s="329"/>
      <c r="P46" s="329"/>
      <c r="Q46" s="329"/>
      <c r="R46" s="329"/>
      <c r="S46" s="330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38" t="s">
        <v>94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49"/>
      <c r="Y47" s="49"/>
    </row>
    <row r="48" spans="1:52" ht="16.5" customHeight="1" x14ac:dyDescent="0.25">
      <c r="A48" s="34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02"/>
      <c r="Y48" s="302"/>
    </row>
    <row r="49" spans="1:52" ht="14.25" customHeight="1" x14ac:dyDescent="0.25">
      <c r="A49" s="333" t="s">
        <v>96</v>
      </c>
      <c r="B49" s="318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 s="318"/>
      <c r="T49" s="318"/>
      <c r="U49" s="318"/>
      <c r="V49" s="318"/>
      <c r="W49" s="318"/>
      <c r="X49" s="303"/>
      <c r="Y49" s="303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22">
        <v>4680115881440</v>
      </c>
      <c r="E50" s="323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22">
        <v>4680115881433</v>
      </c>
      <c r="E51" s="323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3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31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8"/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32"/>
      <c r="M53" s="328" t="s">
        <v>64</v>
      </c>
      <c r="N53" s="329"/>
      <c r="O53" s="329"/>
      <c r="P53" s="329"/>
      <c r="Q53" s="329"/>
      <c r="R53" s="329"/>
      <c r="S53" s="330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40" t="s">
        <v>102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02"/>
      <c r="Y54" s="302"/>
    </row>
    <row r="55" spans="1:52" ht="14.25" customHeight="1" x14ac:dyDescent="0.25">
      <c r="A55" s="333" t="s">
        <v>103</v>
      </c>
      <c r="B55" s="318"/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18"/>
      <c r="P55" s="318"/>
      <c r="Q55" s="318"/>
      <c r="R55" s="318"/>
      <c r="S55" s="318"/>
      <c r="T55" s="318"/>
      <c r="U55" s="318"/>
      <c r="V55" s="318"/>
      <c r="W55" s="318"/>
      <c r="X55" s="303"/>
      <c r="Y55" s="303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22">
        <v>4680115881426</v>
      </c>
      <c r="E56" s="323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5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560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40" t="s">
        <v>94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02"/>
      <c r="Y61" s="302"/>
    </row>
    <row r="62" spans="1:52" ht="14.25" customHeight="1" x14ac:dyDescent="0.25">
      <c r="A62" s="333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22">
        <v>4607091382945</v>
      </c>
      <c r="E63" s="323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55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3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22">
        <v>4607091385670</v>
      </c>
      <c r="E64" s="323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22">
        <v>4680115881327</v>
      </c>
      <c r="E65" s="323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22">
        <v>4607091388312</v>
      </c>
      <c r="E66" s="323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3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22">
        <v>4680115882133</v>
      </c>
      <c r="E67" s="323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5"/>
      <c r="O67" s="325"/>
      <c r="P67" s="325"/>
      <c r="Q67" s="323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22">
        <v>4607091382952</v>
      </c>
      <c r="E68" s="323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3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22">
        <v>4680115882539</v>
      </c>
      <c r="E69" s="323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25"/>
      <c r="O69" s="325"/>
      <c r="P69" s="325"/>
      <c r="Q69" s="323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22">
        <v>4607091385687</v>
      </c>
      <c r="E70" s="323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5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22">
        <v>4607091384604</v>
      </c>
      <c r="E71" s="323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55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22">
        <v>4680115880283</v>
      </c>
      <c r="E72" s="323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3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22">
        <v>4680115881518</v>
      </c>
      <c r="E73" s="323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5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3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22">
        <v>4680115881303</v>
      </c>
      <c r="E74" s="323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5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3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22">
        <v>4607091381986</v>
      </c>
      <c r="E75" s="323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54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22">
        <v>4607091388466</v>
      </c>
      <c r="E76" s="323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5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3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22">
        <v>4680115880269</v>
      </c>
      <c r="E77" s="323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22">
        <v>4680115880429</v>
      </c>
      <c r="E78" s="323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3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22">
        <v>4680115881457</v>
      </c>
      <c r="E79" s="323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3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31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32"/>
      <c r="M81" s="328" t="s">
        <v>64</v>
      </c>
      <c r="N81" s="329"/>
      <c r="O81" s="329"/>
      <c r="P81" s="329"/>
      <c r="Q81" s="329"/>
      <c r="R81" s="329"/>
      <c r="S81" s="330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33" t="s">
        <v>96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03"/>
      <c r="Y82" s="303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22">
        <v>4607091388442</v>
      </c>
      <c r="E83" s="323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537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3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22">
        <v>4607091384789</v>
      </c>
      <c r="E84" s="323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538" t="s">
        <v>151</v>
      </c>
      <c r="N84" s="325"/>
      <c r="O84" s="325"/>
      <c r="P84" s="325"/>
      <c r="Q84" s="323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22">
        <v>4680115881488</v>
      </c>
      <c r="E85" s="323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5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3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22">
        <v>4607091384765</v>
      </c>
      <c r="E86" s="323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540" t="s">
        <v>156</v>
      </c>
      <c r="N86" s="325"/>
      <c r="O86" s="325"/>
      <c r="P86" s="325"/>
      <c r="Q86" s="323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22">
        <v>4680115880658</v>
      </c>
      <c r="E87" s="323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3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22">
        <v>4607091381962</v>
      </c>
      <c r="E88" s="323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3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31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32"/>
      <c r="M90" s="328" t="s">
        <v>64</v>
      </c>
      <c r="N90" s="329"/>
      <c r="O90" s="329"/>
      <c r="P90" s="329"/>
      <c r="Q90" s="329"/>
      <c r="R90" s="329"/>
      <c r="S90" s="330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33" t="s">
        <v>59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03"/>
      <c r="Y91" s="303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22">
        <v>4607091387667</v>
      </c>
      <c r="E92" s="323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22">
        <v>4607091387636</v>
      </c>
      <c r="E93" s="323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22">
        <v>4607091384727</v>
      </c>
      <c r="E94" s="323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5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22">
        <v>4607091386745</v>
      </c>
      <c r="E95" s="323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22">
        <v>4607091382426</v>
      </c>
      <c r="E96" s="323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22">
        <v>4607091386547</v>
      </c>
      <c r="E97" s="323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22">
        <v>4607091384703</v>
      </c>
      <c r="E98" s="323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22">
        <v>4607091384734</v>
      </c>
      <c r="E99" s="323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22">
        <v>4607091382464</v>
      </c>
      <c r="E100" s="323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31"/>
      <c r="B101" s="318"/>
      <c r="C101" s="318"/>
      <c r="D101" s="318"/>
      <c r="E101" s="318"/>
      <c r="F101" s="318"/>
      <c r="G101" s="318"/>
      <c r="H101" s="318"/>
      <c r="I101" s="318"/>
      <c r="J101" s="318"/>
      <c r="K101" s="318"/>
      <c r="L101" s="332"/>
      <c r="M101" s="328" t="s">
        <v>64</v>
      </c>
      <c r="N101" s="329"/>
      <c r="O101" s="329"/>
      <c r="P101" s="329"/>
      <c r="Q101" s="329"/>
      <c r="R101" s="329"/>
      <c r="S101" s="330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33" t="s">
        <v>66</v>
      </c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R103" s="318"/>
      <c r="S103" s="318"/>
      <c r="T103" s="318"/>
      <c r="U103" s="318"/>
      <c r="V103" s="318"/>
      <c r="W103" s="318"/>
      <c r="X103" s="303"/>
      <c r="Y103" s="303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22">
        <v>4607091386967</v>
      </c>
      <c r="E104" s="323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522" t="s">
        <v>181</v>
      </c>
      <c r="N104" s="325"/>
      <c r="O104" s="325"/>
      <c r="P104" s="325"/>
      <c r="Q104" s="323"/>
      <c r="R104" s="35"/>
      <c r="S104" s="35"/>
      <c r="T104" s="36" t="s">
        <v>63</v>
      </c>
      <c r="U104" s="306">
        <v>0</v>
      </c>
      <c r="V104" s="307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22">
        <v>4607091385304</v>
      </c>
      <c r="E105" s="323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3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22">
        <v>4607091386264</v>
      </c>
      <c r="E106" s="323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52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22">
        <v>4607091385731</v>
      </c>
      <c r="E107" s="323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525" t="s">
        <v>188</v>
      </c>
      <c r="N107" s="325"/>
      <c r="O107" s="325"/>
      <c r="P107" s="325"/>
      <c r="Q107" s="323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22">
        <v>4680115880214</v>
      </c>
      <c r="E108" s="323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519" t="s">
        <v>191</v>
      </c>
      <c r="N108" s="325"/>
      <c r="O108" s="325"/>
      <c r="P108" s="325"/>
      <c r="Q108" s="323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22">
        <v>4680115880894</v>
      </c>
      <c r="E109" s="323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520" t="s">
        <v>194</v>
      </c>
      <c r="N109" s="325"/>
      <c r="O109" s="325"/>
      <c r="P109" s="325"/>
      <c r="Q109" s="323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22">
        <v>4607091385427</v>
      </c>
      <c r="E110" s="323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5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3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31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32"/>
      <c r="M111" s="328" t="s">
        <v>64</v>
      </c>
      <c r="N111" s="329"/>
      <c r="O111" s="329"/>
      <c r="P111" s="329"/>
      <c r="Q111" s="329"/>
      <c r="R111" s="329"/>
      <c r="S111" s="330"/>
      <c r="T111" s="38" t="s">
        <v>65</v>
      </c>
      <c r="U111" s="308">
        <f>IFERROR(U104/H104,"0")+IFERROR(U105/H105,"0")+IFERROR(U106/H106,"0")+IFERROR(U107/H107,"0")+IFERROR(U108/H108,"0")+IFERROR(U109/H109,"0")+IFERROR(U110/H110,"0")</f>
        <v>0</v>
      </c>
      <c r="V111" s="308">
        <f>IFERROR(V104/H104,"0")+IFERROR(V105/H105,"0")+IFERROR(V106/H106,"0")+IFERROR(V107/H107,"0")+IFERROR(V108/H108,"0")+IFERROR(V109/H109,"0")+IFERROR(V110/H110,"0")</f>
        <v>0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8"/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32"/>
      <c r="M112" s="328" t="s">
        <v>64</v>
      </c>
      <c r="N112" s="329"/>
      <c r="O112" s="329"/>
      <c r="P112" s="329"/>
      <c r="Q112" s="329"/>
      <c r="R112" s="329"/>
      <c r="S112" s="330"/>
      <c r="T112" s="38" t="s">
        <v>63</v>
      </c>
      <c r="U112" s="308">
        <f>IFERROR(SUM(U104:U110),"0")</f>
        <v>0</v>
      </c>
      <c r="V112" s="308">
        <f>IFERROR(SUM(V104:V110),"0")</f>
        <v>0</v>
      </c>
      <c r="W112" s="38"/>
      <c r="X112" s="309"/>
      <c r="Y112" s="309"/>
    </row>
    <row r="113" spans="1:52" ht="14.25" customHeight="1" x14ac:dyDescent="0.25">
      <c r="A113" s="333" t="s">
        <v>197</v>
      </c>
      <c r="B113" s="318"/>
      <c r="C113" s="318"/>
      <c r="D113" s="318"/>
      <c r="E113" s="318"/>
      <c r="F113" s="318"/>
      <c r="G113" s="318"/>
      <c r="H113" s="318"/>
      <c r="I113" s="318"/>
      <c r="J113" s="318"/>
      <c r="K113" s="318"/>
      <c r="L113" s="318"/>
      <c r="M113" s="318"/>
      <c r="N113" s="318"/>
      <c r="O113" s="318"/>
      <c r="P113" s="318"/>
      <c r="Q113" s="318"/>
      <c r="R113" s="318"/>
      <c r="S113" s="318"/>
      <c r="T113" s="318"/>
      <c r="U113" s="318"/>
      <c r="V113" s="318"/>
      <c r="W113" s="318"/>
      <c r="X113" s="303"/>
      <c r="Y113" s="303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22">
        <v>4607091383065</v>
      </c>
      <c r="E114" s="323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3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22">
        <v>4680115881532</v>
      </c>
      <c r="E115" s="323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5"/>
      <c r="O115" s="325"/>
      <c r="P115" s="325"/>
      <c r="Q115" s="323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22">
        <v>4680115880238</v>
      </c>
      <c r="E116" s="323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51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5"/>
      <c r="O116" s="325"/>
      <c r="P116" s="325"/>
      <c r="Q116" s="323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22">
        <v>4680115881464</v>
      </c>
      <c r="E117" s="323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518" t="s">
        <v>206</v>
      </c>
      <c r="N117" s="325"/>
      <c r="O117" s="325"/>
      <c r="P117" s="325"/>
      <c r="Q117" s="323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31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32"/>
      <c r="M118" s="328" t="s">
        <v>64</v>
      </c>
      <c r="N118" s="329"/>
      <c r="O118" s="329"/>
      <c r="P118" s="329"/>
      <c r="Q118" s="329"/>
      <c r="R118" s="329"/>
      <c r="S118" s="330"/>
      <c r="T118" s="38" t="s">
        <v>65</v>
      </c>
      <c r="U118" s="308">
        <f>IFERROR(U114/H114,"0")+IFERROR(U115/H115,"0")+IFERROR(U116/H116,"0")+IFERROR(U117/H117,"0")</f>
        <v>0</v>
      </c>
      <c r="V118" s="308">
        <f>IFERROR(V114/H114,"0")+IFERROR(V115/H115,"0")+IFERROR(V116/H116,"0")+IFERROR(V117/H117,"0")</f>
        <v>0</v>
      </c>
      <c r="W118" s="308">
        <f>IFERROR(IF(W114="",0,W114),"0")+IFERROR(IF(W115="",0,W115),"0")+IFERROR(IF(W116="",0,W116),"0")+IFERROR(IF(W117="",0,W117),"0")</f>
        <v>0</v>
      </c>
      <c r="X118" s="309"/>
      <c r="Y118" s="309"/>
    </row>
    <row r="119" spans="1:52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32"/>
      <c r="M119" s="328" t="s">
        <v>64</v>
      </c>
      <c r="N119" s="329"/>
      <c r="O119" s="329"/>
      <c r="P119" s="329"/>
      <c r="Q119" s="329"/>
      <c r="R119" s="329"/>
      <c r="S119" s="330"/>
      <c r="T119" s="38" t="s">
        <v>63</v>
      </c>
      <c r="U119" s="308">
        <f>IFERROR(SUM(U114:U117),"0")</f>
        <v>0</v>
      </c>
      <c r="V119" s="308">
        <f>IFERROR(SUM(V114:V117),"0")</f>
        <v>0</v>
      </c>
      <c r="W119" s="38"/>
      <c r="X119" s="309"/>
      <c r="Y119" s="309"/>
    </row>
    <row r="120" spans="1:52" ht="16.5" customHeight="1" x14ac:dyDescent="0.25">
      <c r="A120" s="340" t="s">
        <v>207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02"/>
      <c r="Y120" s="302"/>
    </row>
    <row r="121" spans="1:52" ht="14.25" customHeight="1" x14ac:dyDescent="0.25">
      <c r="A121" s="333" t="s">
        <v>66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03"/>
      <c r="Y121" s="303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22">
        <v>4607091385168</v>
      </c>
      <c r="E122" s="323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3"/>
      <c r="R122" s="35"/>
      <c r="S122" s="35"/>
      <c r="T122" s="36" t="s">
        <v>63</v>
      </c>
      <c r="U122" s="306">
        <v>500</v>
      </c>
      <c r="V122" s="307">
        <f>IFERROR(IF(U122="",0,CEILING((U122/$H122),1)*$H122),"")</f>
        <v>502.2</v>
      </c>
      <c r="W122" s="37">
        <f>IFERROR(IF(V122=0,"",ROUNDUP(V122/H122,0)*0.02175),"")</f>
        <v>1.3484999999999998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22">
        <v>4607091383256</v>
      </c>
      <c r="E123" s="323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3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22">
        <v>4607091385748</v>
      </c>
      <c r="E124" s="323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3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22">
        <v>4607091384581</v>
      </c>
      <c r="E125" s="323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31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32"/>
      <c r="M126" s="328" t="s">
        <v>64</v>
      </c>
      <c r="N126" s="329"/>
      <c r="O126" s="329"/>
      <c r="P126" s="329"/>
      <c r="Q126" s="329"/>
      <c r="R126" s="329"/>
      <c r="S126" s="330"/>
      <c r="T126" s="38" t="s">
        <v>65</v>
      </c>
      <c r="U126" s="308">
        <f>IFERROR(U122/H122,"0")+IFERROR(U123/H123,"0")+IFERROR(U124/H124,"0")+IFERROR(U125/H125,"0")</f>
        <v>61.728395061728399</v>
      </c>
      <c r="V126" s="308">
        <f>IFERROR(V122/H122,"0")+IFERROR(V123/H123,"0")+IFERROR(V124/H124,"0")+IFERROR(V125/H125,"0")</f>
        <v>62</v>
      </c>
      <c r="W126" s="308">
        <f>IFERROR(IF(W122="",0,W122),"0")+IFERROR(IF(W123="",0,W123),"0")+IFERROR(IF(W124="",0,W124),"0")+IFERROR(IF(W125="",0,W125),"0")</f>
        <v>1.3484999999999998</v>
      </c>
      <c r="X126" s="309"/>
      <c r="Y126" s="309"/>
    </row>
    <row r="127" spans="1:52" x14ac:dyDescent="0.2">
      <c r="A127" s="318"/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32"/>
      <c r="M127" s="328" t="s">
        <v>64</v>
      </c>
      <c r="N127" s="329"/>
      <c r="O127" s="329"/>
      <c r="P127" s="329"/>
      <c r="Q127" s="329"/>
      <c r="R127" s="329"/>
      <c r="S127" s="330"/>
      <c r="T127" s="38" t="s">
        <v>63</v>
      </c>
      <c r="U127" s="308">
        <f>IFERROR(SUM(U122:U125),"0")</f>
        <v>500</v>
      </c>
      <c r="V127" s="308">
        <f>IFERROR(SUM(V122:V125),"0")</f>
        <v>502.2</v>
      </c>
      <c r="W127" s="38"/>
      <c r="X127" s="309"/>
      <c r="Y127" s="309"/>
    </row>
    <row r="128" spans="1:52" ht="27.75" customHeight="1" x14ac:dyDescent="0.2">
      <c r="A128" s="338" t="s">
        <v>216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49"/>
      <c r="Y128" s="49"/>
    </row>
    <row r="129" spans="1:52" ht="16.5" customHeight="1" x14ac:dyDescent="0.25">
      <c r="A129" s="340" t="s">
        <v>217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02"/>
      <c r="Y129" s="302"/>
    </row>
    <row r="130" spans="1:52" ht="14.25" customHeight="1" x14ac:dyDescent="0.25">
      <c r="A130" s="333" t="s">
        <v>103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03"/>
      <c r="Y130" s="303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22">
        <v>4607091383423</v>
      </c>
      <c r="E131" s="323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3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22">
        <v>4607091381405</v>
      </c>
      <c r="E132" s="323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3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22">
        <v>4607091386516</v>
      </c>
      <c r="E133" s="323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3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31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32"/>
      <c r="M134" s="328" t="s">
        <v>64</v>
      </c>
      <c r="N134" s="329"/>
      <c r="O134" s="329"/>
      <c r="P134" s="329"/>
      <c r="Q134" s="329"/>
      <c r="R134" s="329"/>
      <c r="S134" s="330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8"/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32"/>
      <c r="M135" s="328" t="s">
        <v>64</v>
      </c>
      <c r="N135" s="329"/>
      <c r="O135" s="329"/>
      <c r="P135" s="329"/>
      <c r="Q135" s="329"/>
      <c r="R135" s="329"/>
      <c r="S135" s="330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40" t="s">
        <v>224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02"/>
      <c r="Y136" s="302"/>
    </row>
    <row r="137" spans="1:52" ht="14.25" customHeight="1" x14ac:dyDescent="0.25">
      <c r="A137" s="333" t="s">
        <v>59</v>
      </c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8"/>
      <c r="N137" s="318"/>
      <c r="O137" s="318"/>
      <c r="P137" s="318"/>
      <c r="Q137" s="318"/>
      <c r="R137" s="318"/>
      <c r="S137" s="318"/>
      <c r="T137" s="318"/>
      <c r="U137" s="318"/>
      <c r="V137" s="318"/>
      <c r="W137" s="318"/>
      <c r="X137" s="303"/>
      <c r="Y137" s="303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22">
        <v>4680115880993</v>
      </c>
      <c r="E138" s="323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5"/>
      <c r="O138" s="325"/>
      <c r="P138" s="325"/>
      <c r="Q138" s="323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22">
        <v>4680115881761</v>
      </c>
      <c r="E139" s="323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25"/>
      <c r="O139" s="325"/>
      <c r="P139" s="325"/>
      <c r="Q139" s="323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22">
        <v>4680115881563</v>
      </c>
      <c r="E140" s="323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5"/>
      <c r="O140" s="325"/>
      <c r="P140" s="325"/>
      <c r="Q140" s="323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22">
        <v>4680115880986</v>
      </c>
      <c r="E141" s="323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5"/>
      <c r="O141" s="325"/>
      <c r="P141" s="325"/>
      <c r="Q141" s="323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22">
        <v>4680115880207</v>
      </c>
      <c r="E142" s="323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22">
        <v>4680115881785</v>
      </c>
      <c r="E143" s="323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22">
        <v>4680115881679</v>
      </c>
      <c r="E144" s="323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22">
        <v>4680115880191</v>
      </c>
      <c r="E145" s="323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5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31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32"/>
      <c r="M146" s="328" t="s">
        <v>64</v>
      </c>
      <c r="N146" s="329"/>
      <c r="O146" s="329"/>
      <c r="P146" s="329"/>
      <c r="Q146" s="329"/>
      <c r="R146" s="329"/>
      <c r="S146" s="330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32"/>
      <c r="M147" s="328" t="s">
        <v>64</v>
      </c>
      <c r="N147" s="329"/>
      <c r="O147" s="329"/>
      <c r="P147" s="329"/>
      <c r="Q147" s="329"/>
      <c r="R147" s="329"/>
      <c r="S147" s="330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40" t="s">
        <v>241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02"/>
      <c r="Y148" s="302"/>
    </row>
    <row r="149" spans="1:52" ht="14.25" customHeight="1" x14ac:dyDescent="0.25">
      <c r="A149" s="333" t="s">
        <v>103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03"/>
      <c r="Y149" s="303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22">
        <v>4680115881402</v>
      </c>
      <c r="E150" s="323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25"/>
      <c r="O150" s="325"/>
      <c r="P150" s="325"/>
      <c r="Q150" s="323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22">
        <v>4680115881396</v>
      </c>
      <c r="E151" s="323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5"/>
      <c r="O151" s="325"/>
      <c r="P151" s="325"/>
      <c r="Q151" s="323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31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32"/>
      <c r="M153" s="328" t="s">
        <v>64</v>
      </c>
      <c r="N153" s="329"/>
      <c r="O153" s="329"/>
      <c r="P153" s="329"/>
      <c r="Q153" s="329"/>
      <c r="R153" s="329"/>
      <c r="S153" s="330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33" t="s">
        <v>96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03"/>
      <c r="Y154" s="303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22">
        <v>4680115882935</v>
      </c>
      <c r="E155" s="323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96" t="s">
        <v>248</v>
      </c>
      <c r="N155" s="325"/>
      <c r="O155" s="325"/>
      <c r="P155" s="325"/>
      <c r="Q155" s="323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22">
        <v>4680115880764</v>
      </c>
      <c r="E156" s="323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5"/>
      <c r="O156" s="325"/>
      <c r="P156" s="325"/>
      <c r="Q156" s="323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31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33" t="s">
        <v>59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03"/>
      <c r="Y159" s="303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22">
        <v>4680115882683</v>
      </c>
      <c r="E160" s="323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25"/>
      <c r="O160" s="325"/>
      <c r="P160" s="325"/>
      <c r="Q160" s="323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22">
        <v>4680115882690</v>
      </c>
      <c r="E161" s="323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25"/>
      <c r="O161" s="325"/>
      <c r="P161" s="325"/>
      <c r="Q161" s="323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22">
        <v>4680115882669</v>
      </c>
      <c r="E162" s="323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5"/>
      <c r="O162" s="325"/>
      <c r="P162" s="325"/>
      <c r="Q162" s="323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22">
        <v>4680115882676</v>
      </c>
      <c r="E163" s="323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31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32"/>
      <c r="M164" s="328" t="s">
        <v>64</v>
      </c>
      <c r="N164" s="329"/>
      <c r="O164" s="329"/>
      <c r="P164" s="329"/>
      <c r="Q164" s="329"/>
      <c r="R164" s="329"/>
      <c r="S164" s="330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32"/>
      <c r="M165" s="328" t="s">
        <v>64</v>
      </c>
      <c r="N165" s="329"/>
      <c r="O165" s="329"/>
      <c r="P165" s="329"/>
      <c r="Q165" s="329"/>
      <c r="R165" s="329"/>
      <c r="S165" s="330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33" t="s">
        <v>66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03"/>
      <c r="Y166" s="303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22">
        <v>4680115881556</v>
      </c>
      <c r="E167" s="323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25"/>
      <c r="O167" s="325"/>
      <c r="P167" s="325"/>
      <c r="Q167" s="323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22">
        <v>4680115880573</v>
      </c>
      <c r="E168" s="323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89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22">
        <v>4680115881594</v>
      </c>
      <c r="E169" s="323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5"/>
      <c r="O169" s="325"/>
      <c r="P169" s="325"/>
      <c r="Q169" s="323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22">
        <v>4680115881587</v>
      </c>
      <c r="E170" s="323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5"/>
      <c r="O170" s="325"/>
      <c r="P170" s="325"/>
      <c r="Q170" s="323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22">
        <v>4680115880962</v>
      </c>
      <c r="E171" s="323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5"/>
      <c r="O171" s="325"/>
      <c r="P171" s="325"/>
      <c r="Q171" s="323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22">
        <v>4680115881617</v>
      </c>
      <c r="E172" s="323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5"/>
      <c r="O172" s="325"/>
      <c r="P172" s="325"/>
      <c r="Q172" s="323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22">
        <v>4680115881228</v>
      </c>
      <c r="E173" s="323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5"/>
      <c r="O173" s="325"/>
      <c r="P173" s="325"/>
      <c r="Q173" s="323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22">
        <v>4680115881037</v>
      </c>
      <c r="E174" s="323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5"/>
      <c r="O174" s="325"/>
      <c r="P174" s="325"/>
      <c r="Q174" s="323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22">
        <v>4680115881211</v>
      </c>
      <c r="E175" s="323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IFERROR(IF(V175=0,"",ROUNDUP(V175/H175,0)*0.00753),"")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22">
        <v>4680115881020</v>
      </c>
      <c r="E176" s="323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5"/>
      <c r="O176" s="325"/>
      <c r="P176" s="325"/>
      <c r="Q176" s="323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22">
        <v>4680115882195</v>
      </c>
      <c r="E177" s="323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5"/>
      <c r="O177" s="325"/>
      <c r="P177" s="325"/>
      <c r="Q177" s="323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22">
        <v>4680115882607</v>
      </c>
      <c r="E178" s="323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25"/>
      <c r="O178" s="325"/>
      <c r="P178" s="325"/>
      <c r="Q178" s="323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22">
        <v>4680115880092</v>
      </c>
      <c r="E179" s="323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5"/>
      <c r="O179" s="325"/>
      <c r="P179" s="325"/>
      <c r="Q179" s="323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22">
        <v>4680115880221</v>
      </c>
      <c r="E180" s="323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22">
        <v>4680115882942</v>
      </c>
      <c r="E181" s="323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5"/>
      <c r="O181" s="325"/>
      <c r="P181" s="325"/>
      <c r="Q181" s="323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22">
        <v>4680115880504</v>
      </c>
      <c r="E182" s="323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22">
        <v>4680115882164</v>
      </c>
      <c r="E183" s="323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31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32"/>
      <c r="M184" s="328" t="s">
        <v>64</v>
      </c>
      <c r="N184" s="329"/>
      <c r="O184" s="329"/>
      <c r="P184" s="329"/>
      <c r="Q184" s="329"/>
      <c r="R184" s="329"/>
      <c r="S184" s="330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32"/>
      <c r="M185" s="328" t="s">
        <v>64</v>
      </c>
      <c r="N185" s="329"/>
      <c r="O185" s="329"/>
      <c r="P185" s="329"/>
      <c r="Q185" s="329"/>
      <c r="R185" s="329"/>
      <c r="S185" s="330"/>
      <c r="T185" s="38" t="s">
        <v>63</v>
      </c>
      <c r="U185" s="308">
        <f>IFERROR(SUM(U167:U183),"0")</f>
        <v>0</v>
      </c>
      <c r="V185" s="308">
        <f>IFERROR(SUM(V167:V183),"0")</f>
        <v>0</v>
      </c>
      <c r="W185" s="38"/>
      <c r="X185" s="309"/>
      <c r="Y185" s="309"/>
    </row>
    <row r="186" spans="1:52" ht="14.25" customHeight="1" x14ac:dyDescent="0.25">
      <c r="A186" s="333" t="s">
        <v>197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03"/>
      <c r="Y186" s="303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22">
        <v>4680115880801</v>
      </c>
      <c r="E187" s="323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5"/>
      <c r="O187" s="325"/>
      <c r="P187" s="325"/>
      <c r="Q187" s="323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22">
        <v>4680115880818</v>
      </c>
      <c r="E188" s="323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31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32"/>
      <c r="M189" s="328" t="s">
        <v>64</v>
      </c>
      <c r="N189" s="329"/>
      <c r="O189" s="329"/>
      <c r="P189" s="329"/>
      <c r="Q189" s="329"/>
      <c r="R189" s="329"/>
      <c r="S189" s="330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40" t="s">
        <v>297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02"/>
      <c r="Y191" s="302"/>
    </row>
    <row r="192" spans="1:52" ht="14.25" customHeight="1" x14ac:dyDescent="0.25">
      <c r="A192" s="333" t="s">
        <v>103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03"/>
      <c r="Y192" s="303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22">
        <v>4607091387445</v>
      </c>
      <c r="E193" s="323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5"/>
      <c r="O193" s="325"/>
      <c r="P193" s="325"/>
      <c r="Q193" s="323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22">
        <v>4607091386004</v>
      </c>
      <c r="E194" s="323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22">
        <v>4607091386004</v>
      </c>
      <c r="E195" s="323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5"/>
      <c r="O195" s="325"/>
      <c r="P195" s="325"/>
      <c r="Q195" s="323"/>
      <c r="R195" s="35"/>
      <c r="S195" s="35"/>
      <c r="T195" s="36" t="s">
        <v>63</v>
      </c>
      <c r="U195" s="306">
        <v>50</v>
      </c>
      <c r="V195" s="307">
        <f t="shared" si="10"/>
        <v>54</v>
      </c>
      <c r="W195" s="37">
        <f>IFERROR(IF(V195=0,"",ROUNDUP(V195/H195,0)*0.02175),"")</f>
        <v>0.10874999999999999</v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22">
        <v>4607091386073</v>
      </c>
      <c r="E196" s="323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5"/>
      <c r="O196" s="325"/>
      <c r="P196" s="325"/>
      <c r="Q196" s="323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22">
        <v>4607091387322</v>
      </c>
      <c r="E197" s="323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22">
        <v>4607091387322</v>
      </c>
      <c r="E198" s="323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22">
        <v>4607091387377</v>
      </c>
      <c r="E199" s="323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22">
        <v>4607091387353</v>
      </c>
      <c r="E200" s="323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22">
        <v>4607091386011</v>
      </c>
      <c r="E201" s="323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22">
        <v>4607091387308</v>
      </c>
      <c r="E202" s="323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22">
        <v>4607091387339</v>
      </c>
      <c r="E203" s="323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22">
        <v>4680115882638</v>
      </c>
      <c r="E204" s="323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5"/>
      <c r="O204" s="325"/>
      <c r="P204" s="325"/>
      <c r="Q204" s="323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22">
        <v>4680115881938</v>
      </c>
      <c r="E205" s="323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5"/>
      <c r="O205" s="325"/>
      <c r="P205" s="325"/>
      <c r="Q205" s="323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22">
        <v>4607091387346</v>
      </c>
      <c r="E206" s="323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22">
        <v>4607091389807</v>
      </c>
      <c r="E207" s="323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31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32"/>
      <c r="M208" s="328" t="s">
        <v>64</v>
      </c>
      <c r="N208" s="329"/>
      <c r="O208" s="329"/>
      <c r="P208" s="329"/>
      <c r="Q208" s="329"/>
      <c r="R208" s="329"/>
      <c r="S208" s="330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4.6296296296296298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5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0.10874999999999999</v>
      </c>
      <c r="X208" s="309"/>
      <c r="Y208" s="309"/>
    </row>
    <row r="209" spans="1:52" x14ac:dyDescent="0.2">
      <c r="A209" s="318"/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32"/>
      <c r="M209" s="328" t="s">
        <v>64</v>
      </c>
      <c r="N209" s="329"/>
      <c r="O209" s="329"/>
      <c r="P209" s="329"/>
      <c r="Q209" s="329"/>
      <c r="R209" s="329"/>
      <c r="S209" s="330"/>
      <c r="T209" s="38" t="s">
        <v>63</v>
      </c>
      <c r="U209" s="308">
        <f>IFERROR(SUM(U193:U207),"0")</f>
        <v>50</v>
      </c>
      <c r="V209" s="308">
        <f>IFERROR(SUM(V193:V207),"0")</f>
        <v>54</v>
      </c>
      <c r="W209" s="38"/>
      <c r="X209" s="309"/>
      <c r="Y209" s="309"/>
    </row>
    <row r="210" spans="1:52" ht="14.25" customHeight="1" x14ac:dyDescent="0.25">
      <c r="A210" s="333" t="s">
        <v>96</v>
      </c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18"/>
      <c r="N210" s="318"/>
      <c r="O210" s="318"/>
      <c r="P210" s="318"/>
      <c r="Q210" s="318"/>
      <c r="R210" s="318"/>
      <c r="S210" s="318"/>
      <c r="T210" s="318"/>
      <c r="U210" s="318"/>
      <c r="V210" s="318"/>
      <c r="W210" s="318"/>
      <c r="X210" s="303"/>
      <c r="Y210" s="303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22">
        <v>4680115881914</v>
      </c>
      <c r="E211" s="323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5"/>
      <c r="O211" s="325"/>
      <c r="P211" s="325"/>
      <c r="Q211" s="323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31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32"/>
      <c r="M212" s="328" t="s">
        <v>64</v>
      </c>
      <c r="N212" s="329"/>
      <c r="O212" s="329"/>
      <c r="P212" s="329"/>
      <c r="Q212" s="329"/>
      <c r="R212" s="329"/>
      <c r="S212" s="330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8"/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32"/>
      <c r="M213" s="328" t="s">
        <v>64</v>
      </c>
      <c r="N213" s="329"/>
      <c r="O213" s="329"/>
      <c r="P213" s="329"/>
      <c r="Q213" s="329"/>
      <c r="R213" s="329"/>
      <c r="S213" s="330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33" t="s">
        <v>59</v>
      </c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18"/>
      <c r="N214" s="318"/>
      <c r="O214" s="318"/>
      <c r="P214" s="318"/>
      <c r="Q214" s="318"/>
      <c r="R214" s="318"/>
      <c r="S214" s="318"/>
      <c r="T214" s="318"/>
      <c r="U214" s="318"/>
      <c r="V214" s="318"/>
      <c r="W214" s="318"/>
      <c r="X214" s="303"/>
      <c r="Y214" s="303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22">
        <v>4607091387193</v>
      </c>
      <c r="E215" s="323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5"/>
      <c r="O215" s="325"/>
      <c r="P215" s="325"/>
      <c r="Q215" s="323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22">
        <v>4607091387230</v>
      </c>
      <c r="E216" s="323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5"/>
      <c r="O216" s="325"/>
      <c r="P216" s="325"/>
      <c r="Q216" s="323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22">
        <v>4607091387285</v>
      </c>
      <c r="E217" s="323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5"/>
      <c r="O217" s="325"/>
      <c r="P217" s="325"/>
      <c r="Q217" s="323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22">
        <v>4607091389845</v>
      </c>
      <c r="E218" s="323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5"/>
      <c r="O218" s="325"/>
      <c r="P218" s="325"/>
      <c r="Q218" s="323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31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8"/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32"/>
      <c r="M220" s="328" t="s">
        <v>64</v>
      </c>
      <c r="N220" s="329"/>
      <c r="O220" s="329"/>
      <c r="P220" s="329"/>
      <c r="Q220" s="329"/>
      <c r="R220" s="329"/>
      <c r="S220" s="330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33" t="s">
        <v>66</v>
      </c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18"/>
      <c r="N221" s="318"/>
      <c r="O221" s="318"/>
      <c r="P221" s="318"/>
      <c r="Q221" s="318"/>
      <c r="R221" s="318"/>
      <c r="S221" s="318"/>
      <c r="T221" s="318"/>
      <c r="U221" s="318"/>
      <c r="V221" s="318"/>
      <c r="W221" s="318"/>
      <c r="X221" s="303"/>
      <c r="Y221" s="303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22">
        <v>4607091387766</v>
      </c>
      <c r="E222" s="323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5"/>
      <c r="O222" s="325"/>
      <c r="P222" s="325"/>
      <c r="Q222" s="323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22">
        <v>4607091387957</v>
      </c>
      <c r="E223" s="323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22">
        <v>4607091387964</v>
      </c>
      <c r="E224" s="323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22">
        <v>4607091381672</v>
      </c>
      <c r="E225" s="323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5"/>
      <c r="O225" s="325"/>
      <c r="P225" s="325"/>
      <c r="Q225" s="323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22">
        <v>4607091387537</v>
      </c>
      <c r="E226" s="323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5"/>
      <c r="O226" s="325"/>
      <c r="P226" s="325"/>
      <c r="Q226" s="323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22">
        <v>4607091387513</v>
      </c>
      <c r="E227" s="323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31"/>
      <c r="B228" s="318"/>
      <c r="C228" s="318"/>
      <c r="D228" s="318"/>
      <c r="E228" s="318"/>
      <c r="F228" s="318"/>
      <c r="G228" s="318"/>
      <c r="H228" s="318"/>
      <c r="I228" s="318"/>
      <c r="J228" s="318"/>
      <c r="K228" s="318"/>
      <c r="L228" s="332"/>
      <c r="M228" s="328" t="s">
        <v>64</v>
      </c>
      <c r="N228" s="329"/>
      <c r="O228" s="329"/>
      <c r="P228" s="329"/>
      <c r="Q228" s="329"/>
      <c r="R228" s="329"/>
      <c r="S228" s="330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8"/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32"/>
      <c r="M229" s="328" t="s">
        <v>64</v>
      </c>
      <c r="N229" s="329"/>
      <c r="O229" s="329"/>
      <c r="P229" s="329"/>
      <c r="Q229" s="329"/>
      <c r="R229" s="329"/>
      <c r="S229" s="330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33" t="s">
        <v>197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03"/>
      <c r="Y230" s="303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22">
        <v>4607091380880</v>
      </c>
      <c r="E231" s="323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22">
        <v>4607091384482</v>
      </c>
      <c r="E232" s="323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22">
        <v>4607091380897</v>
      </c>
      <c r="E233" s="323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22">
        <v>4680115880368</v>
      </c>
      <c r="E234" s="323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5"/>
      <c r="O234" s="325"/>
      <c r="P234" s="325"/>
      <c r="Q234" s="323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31"/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8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32"/>
      <c r="M236" s="328" t="s">
        <v>64</v>
      </c>
      <c r="N236" s="329"/>
      <c r="O236" s="329"/>
      <c r="P236" s="329"/>
      <c r="Q236" s="329"/>
      <c r="R236" s="329"/>
      <c r="S236" s="330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33" t="s">
        <v>79</v>
      </c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18"/>
      <c r="N237" s="318"/>
      <c r="O237" s="318"/>
      <c r="P237" s="318"/>
      <c r="Q237" s="318"/>
      <c r="R237" s="318"/>
      <c r="S237" s="318"/>
      <c r="T237" s="318"/>
      <c r="U237" s="318"/>
      <c r="V237" s="318"/>
      <c r="W237" s="318"/>
      <c r="X237" s="303"/>
      <c r="Y237" s="303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22">
        <v>4607091388374</v>
      </c>
      <c r="E238" s="323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359</v>
      </c>
      <c r="N238" s="325"/>
      <c r="O238" s="325"/>
      <c r="P238" s="325"/>
      <c r="Q238" s="323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22">
        <v>4607091388381</v>
      </c>
      <c r="E239" s="323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362</v>
      </c>
      <c r="N239" s="325"/>
      <c r="O239" s="325"/>
      <c r="P239" s="325"/>
      <c r="Q239" s="323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22">
        <v>4607091388404</v>
      </c>
      <c r="E240" s="323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5"/>
      <c r="O240" s="325"/>
      <c r="P240" s="325"/>
      <c r="Q240" s="323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31"/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8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32"/>
      <c r="M242" s="328" t="s">
        <v>64</v>
      </c>
      <c r="N242" s="329"/>
      <c r="O242" s="329"/>
      <c r="P242" s="329"/>
      <c r="Q242" s="329"/>
      <c r="R242" s="329"/>
      <c r="S242" s="330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33" t="s">
        <v>365</v>
      </c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18"/>
      <c r="N243" s="318"/>
      <c r="O243" s="318"/>
      <c r="P243" s="318"/>
      <c r="Q243" s="318"/>
      <c r="R243" s="318"/>
      <c r="S243" s="318"/>
      <c r="T243" s="318"/>
      <c r="U243" s="318"/>
      <c r="V243" s="318"/>
      <c r="W243" s="318"/>
      <c r="X243" s="303"/>
      <c r="Y243" s="303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22">
        <v>4680115881808</v>
      </c>
      <c r="E244" s="323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5"/>
      <c r="O244" s="325"/>
      <c r="P244" s="325"/>
      <c r="Q244" s="323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22">
        <v>4680115881822</v>
      </c>
      <c r="E245" s="323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5"/>
      <c r="O245" s="325"/>
      <c r="P245" s="325"/>
      <c r="Q245" s="323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22">
        <v>4680115880016</v>
      </c>
      <c r="E246" s="323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5"/>
      <c r="O246" s="325"/>
      <c r="P246" s="325"/>
      <c r="Q246" s="323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31"/>
      <c r="B247" s="318"/>
      <c r="C247" s="318"/>
      <c r="D247" s="318"/>
      <c r="E247" s="318"/>
      <c r="F247" s="318"/>
      <c r="G247" s="318"/>
      <c r="H247" s="318"/>
      <c r="I247" s="318"/>
      <c r="J247" s="318"/>
      <c r="K247" s="318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8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32"/>
      <c r="M248" s="328" t="s">
        <v>64</v>
      </c>
      <c r="N248" s="329"/>
      <c r="O248" s="329"/>
      <c r="P248" s="329"/>
      <c r="Q248" s="329"/>
      <c r="R248" s="329"/>
      <c r="S248" s="330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40" t="s">
        <v>373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02"/>
      <c r="Y249" s="302"/>
    </row>
    <row r="250" spans="1:52" ht="14.25" customHeight="1" x14ac:dyDescent="0.25">
      <c r="A250" s="333" t="s">
        <v>103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03"/>
      <c r="Y250" s="303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22">
        <v>4607091387421</v>
      </c>
      <c r="E251" s="323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22">
        <v>4607091387421</v>
      </c>
      <c r="E252" s="323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5"/>
      <c r="O252" s="325"/>
      <c r="P252" s="325"/>
      <c r="Q252" s="323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22">
        <v>4607091387452</v>
      </c>
      <c r="E253" s="323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5"/>
      <c r="O253" s="325"/>
      <c r="P253" s="325"/>
      <c r="Q253" s="323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22">
        <v>4607091387452</v>
      </c>
      <c r="E254" s="323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22">
        <v>4607091385984</v>
      </c>
      <c r="E255" s="323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22">
        <v>4607091387438</v>
      </c>
      <c r="E256" s="323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22">
        <v>4607091387469</v>
      </c>
      <c r="E257" s="323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31"/>
      <c r="B258" s="318"/>
      <c r="C258" s="318"/>
      <c r="D258" s="318"/>
      <c r="E258" s="318"/>
      <c r="F258" s="318"/>
      <c r="G258" s="318"/>
      <c r="H258" s="318"/>
      <c r="I258" s="318"/>
      <c r="J258" s="318"/>
      <c r="K258" s="318"/>
      <c r="L258" s="332"/>
      <c r="M258" s="328" t="s">
        <v>64</v>
      </c>
      <c r="N258" s="329"/>
      <c r="O258" s="329"/>
      <c r="P258" s="329"/>
      <c r="Q258" s="329"/>
      <c r="R258" s="329"/>
      <c r="S258" s="330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8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32"/>
      <c r="M259" s="328" t="s">
        <v>64</v>
      </c>
      <c r="N259" s="329"/>
      <c r="O259" s="329"/>
      <c r="P259" s="329"/>
      <c r="Q259" s="329"/>
      <c r="R259" s="329"/>
      <c r="S259" s="330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33" t="s">
        <v>59</v>
      </c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18"/>
      <c r="N260" s="318"/>
      <c r="O260" s="318"/>
      <c r="P260" s="318"/>
      <c r="Q260" s="318"/>
      <c r="R260" s="318"/>
      <c r="S260" s="318"/>
      <c r="T260" s="318"/>
      <c r="U260" s="318"/>
      <c r="V260" s="318"/>
      <c r="W260" s="318"/>
      <c r="X260" s="303"/>
      <c r="Y260" s="303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22">
        <v>4607091387292</v>
      </c>
      <c r="E261" s="323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22">
        <v>4607091387315</v>
      </c>
      <c r="E262" s="323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31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8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40" t="s">
        <v>390</v>
      </c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18"/>
      <c r="N265" s="318"/>
      <c r="O265" s="318"/>
      <c r="P265" s="318"/>
      <c r="Q265" s="318"/>
      <c r="R265" s="318"/>
      <c r="S265" s="318"/>
      <c r="T265" s="318"/>
      <c r="U265" s="318"/>
      <c r="V265" s="318"/>
      <c r="W265" s="318"/>
      <c r="X265" s="302"/>
      <c r="Y265" s="302"/>
    </row>
    <row r="266" spans="1:52" ht="14.25" customHeight="1" x14ac:dyDescent="0.25">
      <c r="A266" s="333" t="s">
        <v>59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03"/>
      <c r="Y266" s="303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22">
        <v>4607091383232</v>
      </c>
      <c r="E267" s="323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22">
        <v>4607091383836</v>
      </c>
      <c r="E268" s="323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5"/>
      <c r="O268" s="325"/>
      <c r="P268" s="325"/>
      <c r="Q268" s="323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31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32"/>
      <c r="M270" s="328" t="s">
        <v>64</v>
      </c>
      <c r="N270" s="329"/>
      <c r="O270" s="329"/>
      <c r="P270" s="329"/>
      <c r="Q270" s="329"/>
      <c r="R270" s="329"/>
      <c r="S270" s="330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33" t="s">
        <v>66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03"/>
      <c r="Y271" s="303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22">
        <v>4607091387919</v>
      </c>
      <c r="E272" s="323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22">
        <v>4607091383942</v>
      </c>
      <c r="E273" s="323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5"/>
      <c r="O273" s="325"/>
      <c r="P273" s="325"/>
      <c r="Q273" s="323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22">
        <v>4607091383959</v>
      </c>
      <c r="E274" s="323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6">
        <v>0</v>
      </c>
      <c r="V274" s="307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31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32"/>
      <c r="M275" s="328" t="s">
        <v>64</v>
      </c>
      <c r="N275" s="329"/>
      <c r="O275" s="329"/>
      <c r="P275" s="329"/>
      <c r="Q275" s="329"/>
      <c r="R275" s="329"/>
      <c r="S275" s="330"/>
      <c r="T275" s="38" t="s">
        <v>65</v>
      </c>
      <c r="U275" s="308">
        <f>IFERROR(U272/H272,"0")+IFERROR(U273/H273,"0")+IFERROR(U274/H274,"0")</f>
        <v>0</v>
      </c>
      <c r="V275" s="308">
        <f>IFERROR(V272/H272,"0")+IFERROR(V273/H273,"0")+IFERROR(V274/H274,"0")</f>
        <v>0</v>
      </c>
      <c r="W275" s="308">
        <f>IFERROR(IF(W272="",0,W272),"0")+IFERROR(IF(W273="",0,W273),"0")+IFERROR(IF(W274="",0,W274),"0")</f>
        <v>0</v>
      </c>
      <c r="X275" s="309"/>
      <c r="Y275" s="309"/>
    </row>
    <row r="276" spans="1:52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32"/>
      <c r="M276" s="328" t="s">
        <v>64</v>
      </c>
      <c r="N276" s="329"/>
      <c r="O276" s="329"/>
      <c r="P276" s="329"/>
      <c r="Q276" s="329"/>
      <c r="R276" s="329"/>
      <c r="S276" s="330"/>
      <c r="T276" s="38" t="s">
        <v>63</v>
      </c>
      <c r="U276" s="308">
        <f>IFERROR(SUM(U272:U274),"0")</f>
        <v>0</v>
      </c>
      <c r="V276" s="308">
        <f>IFERROR(SUM(V272:V274),"0")</f>
        <v>0</v>
      </c>
      <c r="W276" s="38"/>
      <c r="X276" s="309"/>
      <c r="Y276" s="309"/>
    </row>
    <row r="277" spans="1:52" ht="14.25" customHeight="1" x14ac:dyDescent="0.25">
      <c r="A277" s="333" t="s">
        <v>197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03"/>
      <c r="Y277" s="303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22">
        <v>4607091388831</v>
      </c>
      <c r="E278" s="323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5"/>
      <c r="O278" s="325"/>
      <c r="P278" s="325"/>
      <c r="Q278" s="323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31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33" t="s">
        <v>79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03"/>
      <c r="Y281" s="303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22">
        <v>4607091383102</v>
      </c>
      <c r="E282" s="323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31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38" t="s">
        <v>405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49"/>
      <c r="Y285" s="49"/>
    </row>
    <row r="286" spans="1:52" ht="16.5" customHeight="1" x14ac:dyDescent="0.25">
      <c r="A286" s="340" t="s">
        <v>406</v>
      </c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8"/>
      <c r="N286" s="318"/>
      <c r="O286" s="318"/>
      <c r="P286" s="318"/>
      <c r="Q286" s="318"/>
      <c r="R286" s="318"/>
      <c r="S286" s="318"/>
      <c r="T286" s="318"/>
      <c r="U286" s="318"/>
      <c r="V286" s="318"/>
      <c r="W286" s="318"/>
      <c r="X286" s="302"/>
      <c r="Y286" s="302"/>
    </row>
    <row r="287" spans="1:52" ht="14.25" customHeight="1" x14ac:dyDescent="0.25">
      <c r="A287" s="333" t="s">
        <v>103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03"/>
      <c r="Y287" s="303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22">
        <v>4607091383997</v>
      </c>
      <c r="E288" s="323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5"/>
      <c r="O288" s="325"/>
      <c r="P288" s="325"/>
      <c r="Q288" s="323"/>
      <c r="R288" s="35"/>
      <c r="S288" s="35"/>
      <c r="T288" s="36" t="s">
        <v>63</v>
      </c>
      <c r="U288" s="306">
        <v>2000</v>
      </c>
      <c r="V288" s="307">
        <f t="shared" ref="V288:V295" si="14">IFERROR(IF(U288="",0,CEILING((U288/$H288),1)*$H288),"")</f>
        <v>2010</v>
      </c>
      <c r="W288" s="37">
        <f>IFERROR(IF(V288=0,"",ROUNDUP(V288/H288,0)*0.02175),"")</f>
        <v>2.9144999999999999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22">
        <v>4607091383997</v>
      </c>
      <c r="E289" s="323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5"/>
      <c r="O289" s="325"/>
      <c r="P289" s="325"/>
      <c r="Q289" s="323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22">
        <v>4607091384130</v>
      </c>
      <c r="E290" s="323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6">
        <v>1000</v>
      </c>
      <c r="V290" s="307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22">
        <v>4607091384130</v>
      </c>
      <c r="E291" s="323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22">
        <v>4607091384147</v>
      </c>
      <c r="E292" s="323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22">
        <v>4607091384147</v>
      </c>
      <c r="E293" s="323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417" t="s">
        <v>416</v>
      </c>
      <c r="N293" s="325"/>
      <c r="O293" s="325"/>
      <c r="P293" s="325"/>
      <c r="Q293" s="323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22">
        <v>4607091384154</v>
      </c>
      <c r="E294" s="323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22">
        <v>4607091384161</v>
      </c>
      <c r="E295" s="323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31"/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32"/>
      <c r="M296" s="328" t="s">
        <v>64</v>
      </c>
      <c r="N296" s="329"/>
      <c r="O296" s="329"/>
      <c r="P296" s="329"/>
      <c r="Q296" s="329"/>
      <c r="R296" s="329"/>
      <c r="S296" s="330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200</v>
      </c>
      <c r="V296" s="308">
        <f>IFERROR(V288/H288,"0")+IFERROR(V289/H289,"0")+IFERROR(V290/H290,"0")+IFERROR(V291/H291,"0")+IFERROR(V292/H292,"0")+IFERROR(V293/H293,"0")+IFERROR(V294/H294,"0")+IFERROR(V295/H295,"0")</f>
        <v>201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4.3717499999999996</v>
      </c>
      <c r="X296" s="309"/>
      <c r="Y296" s="309"/>
    </row>
    <row r="297" spans="1:52" x14ac:dyDescent="0.2">
      <c r="A297" s="318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32"/>
      <c r="M297" s="328" t="s">
        <v>64</v>
      </c>
      <c r="N297" s="329"/>
      <c r="O297" s="329"/>
      <c r="P297" s="329"/>
      <c r="Q297" s="329"/>
      <c r="R297" s="329"/>
      <c r="S297" s="330"/>
      <c r="T297" s="38" t="s">
        <v>63</v>
      </c>
      <c r="U297" s="308">
        <f>IFERROR(SUM(U288:U295),"0")</f>
        <v>3000</v>
      </c>
      <c r="V297" s="308">
        <f>IFERROR(SUM(V288:V295),"0")</f>
        <v>3015</v>
      </c>
      <c r="W297" s="38"/>
      <c r="X297" s="309"/>
      <c r="Y297" s="309"/>
    </row>
    <row r="298" spans="1:52" ht="14.25" customHeight="1" x14ac:dyDescent="0.25">
      <c r="A298" s="333" t="s">
        <v>96</v>
      </c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18"/>
      <c r="N298" s="318"/>
      <c r="O298" s="318"/>
      <c r="P298" s="318"/>
      <c r="Q298" s="318"/>
      <c r="R298" s="318"/>
      <c r="S298" s="318"/>
      <c r="T298" s="318"/>
      <c r="U298" s="318"/>
      <c r="V298" s="318"/>
      <c r="W298" s="318"/>
      <c r="X298" s="303"/>
      <c r="Y298" s="303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22">
        <v>4607091383980</v>
      </c>
      <c r="E299" s="323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5"/>
      <c r="O299" s="325"/>
      <c r="P299" s="325"/>
      <c r="Q299" s="323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22">
        <v>4607091384178</v>
      </c>
      <c r="E300" s="323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5"/>
      <c r="O300" s="325"/>
      <c r="P300" s="325"/>
      <c r="Q300" s="323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31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8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32"/>
      <c r="M302" s="328" t="s">
        <v>64</v>
      </c>
      <c r="N302" s="329"/>
      <c r="O302" s="329"/>
      <c r="P302" s="329"/>
      <c r="Q302" s="329"/>
      <c r="R302" s="329"/>
      <c r="S302" s="330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33" t="s">
        <v>59</v>
      </c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18"/>
      <c r="N303" s="318"/>
      <c r="O303" s="318"/>
      <c r="P303" s="318"/>
      <c r="Q303" s="318"/>
      <c r="R303" s="318"/>
      <c r="S303" s="318"/>
      <c r="T303" s="318"/>
      <c r="U303" s="318"/>
      <c r="V303" s="318"/>
      <c r="W303" s="318"/>
      <c r="X303" s="303"/>
      <c r="Y303" s="303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22">
        <v>4607091384857</v>
      </c>
      <c r="E304" s="323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31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8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33" t="s">
        <v>66</v>
      </c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18"/>
      <c r="N307" s="318"/>
      <c r="O307" s="318"/>
      <c r="P307" s="318"/>
      <c r="Q307" s="318"/>
      <c r="R307" s="318"/>
      <c r="S307" s="318"/>
      <c r="T307" s="318"/>
      <c r="U307" s="318"/>
      <c r="V307" s="318"/>
      <c r="W307" s="318"/>
      <c r="X307" s="303"/>
      <c r="Y307" s="303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22">
        <v>4607091384260</v>
      </c>
      <c r="E308" s="323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31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8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33" t="s">
        <v>197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03"/>
      <c r="Y311" s="303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22">
        <v>4607091384673</v>
      </c>
      <c r="E312" s="323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31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8"/>
      <c r="B314" s="318"/>
      <c r="C314" s="318"/>
      <c r="D314" s="318"/>
      <c r="E314" s="318"/>
      <c r="F314" s="318"/>
      <c r="G314" s="318"/>
      <c r="H314" s="318"/>
      <c r="I314" s="318"/>
      <c r="J314" s="318"/>
      <c r="K314" s="318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40" t="s">
        <v>431</v>
      </c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18"/>
      <c r="N315" s="318"/>
      <c r="O315" s="318"/>
      <c r="P315" s="318"/>
      <c r="Q315" s="318"/>
      <c r="R315" s="318"/>
      <c r="S315" s="318"/>
      <c r="T315" s="318"/>
      <c r="U315" s="318"/>
      <c r="V315" s="318"/>
      <c r="W315" s="318"/>
      <c r="X315" s="302"/>
      <c r="Y315" s="302"/>
    </row>
    <row r="316" spans="1:52" ht="14.25" customHeight="1" x14ac:dyDescent="0.25">
      <c r="A316" s="333" t="s">
        <v>103</v>
      </c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18"/>
      <c r="N316" s="318"/>
      <c r="O316" s="318"/>
      <c r="P316" s="318"/>
      <c r="Q316" s="318"/>
      <c r="R316" s="318"/>
      <c r="S316" s="318"/>
      <c r="T316" s="318"/>
      <c r="U316" s="318"/>
      <c r="V316" s="318"/>
      <c r="W316" s="318"/>
      <c r="X316" s="303"/>
      <c r="Y316" s="303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22">
        <v>4607091384185</v>
      </c>
      <c r="E317" s="323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22">
        <v>4607091384192</v>
      </c>
      <c r="E318" s="323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22">
        <v>4680115881907</v>
      </c>
      <c r="E319" s="323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4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22">
        <v>4607091384680</v>
      </c>
      <c r="E320" s="323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31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33" t="s">
        <v>59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03"/>
      <c r="Y323" s="303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22">
        <v>4607091384802</v>
      </c>
      <c r="E324" s="323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22">
        <v>4607091384826</v>
      </c>
      <c r="E325" s="323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31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8"/>
      <c r="B327" s="318"/>
      <c r="C327" s="318"/>
      <c r="D327" s="318"/>
      <c r="E327" s="318"/>
      <c r="F327" s="318"/>
      <c r="G327" s="318"/>
      <c r="H327" s="318"/>
      <c r="I327" s="318"/>
      <c r="J327" s="318"/>
      <c r="K327" s="318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33" t="s">
        <v>66</v>
      </c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18"/>
      <c r="N328" s="318"/>
      <c r="O328" s="318"/>
      <c r="P328" s="318"/>
      <c r="Q328" s="318"/>
      <c r="R328" s="318"/>
      <c r="S328" s="318"/>
      <c r="T328" s="318"/>
      <c r="U328" s="318"/>
      <c r="V328" s="318"/>
      <c r="W328" s="318"/>
      <c r="X328" s="303"/>
      <c r="Y328" s="303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22">
        <v>4607091384246</v>
      </c>
      <c r="E329" s="323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6">
        <v>1800</v>
      </c>
      <c r="V329" s="307">
        <f>IFERROR(IF(U329="",0,CEILING((U329/$H329),1)*$H329),"")</f>
        <v>1801.8</v>
      </c>
      <c r="W329" s="37">
        <f>IFERROR(IF(V329=0,"",ROUNDUP(V329/H329,0)*0.02175),"")</f>
        <v>5.0242499999999994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22">
        <v>4680115881976</v>
      </c>
      <c r="E330" s="323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4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22">
        <v>4607091384253</v>
      </c>
      <c r="E331" s="323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22">
        <v>4680115881969</v>
      </c>
      <c r="E332" s="323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31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08">
        <f>IFERROR(U329/H329,"0")+IFERROR(U330/H330,"0")+IFERROR(U331/H331,"0")+IFERROR(U332/H332,"0")</f>
        <v>230.76923076923077</v>
      </c>
      <c r="V333" s="308">
        <f>IFERROR(V329/H329,"0")+IFERROR(V330/H330,"0")+IFERROR(V331/H331,"0")+IFERROR(V332/H332,"0")</f>
        <v>231</v>
      </c>
      <c r="W333" s="308">
        <f>IFERROR(IF(W329="",0,W329),"0")+IFERROR(IF(W330="",0,W330),"0")+IFERROR(IF(W331="",0,W331),"0")+IFERROR(IF(W332="",0,W332),"0")</f>
        <v>5.0242499999999994</v>
      </c>
      <c r="X333" s="309"/>
      <c r="Y333" s="309"/>
    </row>
    <row r="334" spans="1:52" x14ac:dyDescent="0.2">
      <c r="A334" s="318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08">
        <f>IFERROR(SUM(U329:U332),"0")</f>
        <v>1800</v>
      </c>
      <c r="V334" s="308">
        <f>IFERROR(SUM(V329:V332),"0")</f>
        <v>1801.8</v>
      </c>
      <c r="W334" s="38"/>
      <c r="X334" s="309"/>
      <c r="Y334" s="309"/>
    </row>
    <row r="335" spans="1:52" ht="14.25" customHeight="1" x14ac:dyDescent="0.25">
      <c r="A335" s="333" t="s">
        <v>197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03"/>
      <c r="Y335" s="303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22">
        <v>4607091389357</v>
      </c>
      <c r="E336" s="323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3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31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8"/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38" t="s">
        <v>454</v>
      </c>
      <c r="B339" s="339"/>
      <c r="C339" s="339"/>
      <c r="D339" s="339"/>
      <c r="E339" s="339"/>
      <c r="F339" s="339"/>
      <c r="G339" s="339"/>
      <c r="H339" s="339"/>
      <c r="I339" s="339"/>
      <c r="J339" s="339"/>
      <c r="K339" s="339"/>
      <c r="L339" s="339"/>
      <c r="M339" s="339"/>
      <c r="N339" s="339"/>
      <c r="O339" s="339"/>
      <c r="P339" s="339"/>
      <c r="Q339" s="339"/>
      <c r="R339" s="339"/>
      <c r="S339" s="339"/>
      <c r="T339" s="339"/>
      <c r="U339" s="339"/>
      <c r="V339" s="339"/>
      <c r="W339" s="339"/>
      <c r="X339" s="49"/>
      <c r="Y339" s="49"/>
    </row>
    <row r="340" spans="1:52" ht="16.5" customHeight="1" x14ac:dyDescent="0.25">
      <c r="A340" s="340" t="s">
        <v>455</v>
      </c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18"/>
      <c r="N340" s="318"/>
      <c r="O340" s="318"/>
      <c r="P340" s="318"/>
      <c r="Q340" s="318"/>
      <c r="R340" s="318"/>
      <c r="S340" s="318"/>
      <c r="T340" s="318"/>
      <c r="U340" s="318"/>
      <c r="V340" s="318"/>
      <c r="W340" s="318"/>
      <c r="X340" s="302"/>
      <c r="Y340" s="302"/>
    </row>
    <row r="341" spans="1:52" ht="14.25" customHeight="1" x14ac:dyDescent="0.25">
      <c r="A341" s="333" t="s">
        <v>103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03"/>
      <c r="Y341" s="303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22">
        <v>4607091389708</v>
      </c>
      <c r="E342" s="323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22">
        <v>4607091389692</v>
      </c>
      <c r="E343" s="323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31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8"/>
      <c r="B345" s="318"/>
      <c r="C345" s="318"/>
      <c r="D345" s="318"/>
      <c r="E345" s="318"/>
      <c r="F345" s="318"/>
      <c r="G345" s="318"/>
      <c r="H345" s="318"/>
      <c r="I345" s="318"/>
      <c r="J345" s="318"/>
      <c r="K345" s="318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33" t="s">
        <v>59</v>
      </c>
      <c r="B346" s="318"/>
      <c r="C346" s="318"/>
      <c r="D346" s="318"/>
      <c r="E346" s="318"/>
      <c r="F346" s="318"/>
      <c r="G346" s="318"/>
      <c r="H346" s="318"/>
      <c r="I346" s="318"/>
      <c r="J346" s="318"/>
      <c r="K346" s="318"/>
      <c r="L346" s="318"/>
      <c r="M346" s="318"/>
      <c r="N346" s="318"/>
      <c r="O346" s="318"/>
      <c r="P346" s="318"/>
      <c r="Q346" s="318"/>
      <c r="R346" s="318"/>
      <c r="S346" s="318"/>
      <c r="T346" s="318"/>
      <c r="U346" s="318"/>
      <c r="V346" s="318"/>
      <c r="W346" s="318"/>
      <c r="X346" s="303"/>
      <c r="Y346" s="303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22">
        <v>4607091389753</v>
      </c>
      <c r="E347" s="323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22">
        <v>4607091389760</v>
      </c>
      <c r="E348" s="323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3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22">
        <v>4607091389746</v>
      </c>
      <c r="E349" s="323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3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22">
        <v>4680115882928</v>
      </c>
      <c r="E350" s="323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3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22">
        <v>4680115883147</v>
      </c>
      <c r="E351" s="323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3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22">
        <v>4607091384338</v>
      </c>
      <c r="E352" s="323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3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22">
        <v>4680115883154</v>
      </c>
      <c r="E353" s="323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3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22">
        <v>4607091389524</v>
      </c>
      <c r="E354" s="323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3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22">
        <v>4680115883161</v>
      </c>
      <c r="E355" s="323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22">
        <v>4607091384345</v>
      </c>
      <c r="E356" s="323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22">
        <v>4680115883178</v>
      </c>
      <c r="E357" s="323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3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22">
        <v>4607091389531</v>
      </c>
      <c r="E358" s="323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3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22">
        <v>4680115883185</v>
      </c>
      <c r="E359" s="323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386" t="s">
        <v>486</v>
      </c>
      <c r="N359" s="325"/>
      <c r="O359" s="325"/>
      <c r="P359" s="325"/>
      <c r="Q359" s="323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31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09"/>
      <c r="Y360" s="309"/>
    </row>
    <row r="361" spans="1:52" x14ac:dyDescent="0.2">
      <c r="A361" s="318"/>
      <c r="B361" s="318"/>
      <c r="C361" s="318"/>
      <c r="D361" s="318"/>
      <c r="E361" s="318"/>
      <c r="F361" s="318"/>
      <c r="G361" s="318"/>
      <c r="H361" s="318"/>
      <c r="I361" s="318"/>
      <c r="J361" s="318"/>
      <c r="K361" s="318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08">
        <f>IFERROR(SUM(U347:U359),"0")</f>
        <v>0</v>
      </c>
      <c r="V361" s="308">
        <f>IFERROR(SUM(V347:V359),"0")</f>
        <v>0</v>
      </c>
      <c r="W361" s="38"/>
      <c r="X361" s="309"/>
      <c r="Y361" s="309"/>
    </row>
    <row r="362" spans="1:52" ht="14.25" customHeight="1" x14ac:dyDescent="0.25">
      <c r="A362" s="333" t="s">
        <v>66</v>
      </c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18"/>
      <c r="N362" s="318"/>
      <c r="O362" s="318"/>
      <c r="P362" s="318"/>
      <c r="Q362" s="318"/>
      <c r="R362" s="318"/>
      <c r="S362" s="318"/>
      <c r="T362" s="318"/>
      <c r="U362" s="318"/>
      <c r="V362" s="318"/>
      <c r="W362" s="318"/>
      <c r="X362" s="303"/>
      <c r="Y362" s="303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22">
        <v>4607091389685</v>
      </c>
      <c r="E363" s="323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22">
        <v>4607091389654</v>
      </c>
      <c r="E364" s="323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3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22">
        <v>4607091384352</v>
      </c>
      <c r="E365" s="323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22">
        <v>4607091389661</v>
      </c>
      <c r="E366" s="323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31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8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33" t="s">
        <v>197</v>
      </c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18"/>
      <c r="N369" s="318"/>
      <c r="O369" s="318"/>
      <c r="P369" s="318"/>
      <c r="Q369" s="318"/>
      <c r="R369" s="318"/>
      <c r="S369" s="318"/>
      <c r="T369" s="318"/>
      <c r="U369" s="318"/>
      <c r="V369" s="318"/>
      <c r="W369" s="318"/>
      <c r="X369" s="303"/>
      <c r="Y369" s="303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22">
        <v>4680115881648</v>
      </c>
      <c r="E370" s="323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31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8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33" t="s">
        <v>79</v>
      </c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18"/>
      <c r="N373" s="318"/>
      <c r="O373" s="318"/>
      <c r="P373" s="318"/>
      <c r="Q373" s="318"/>
      <c r="R373" s="318"/>
      <c r="S373" s="318"/>
      <c r="T373" s="318"/>
      <c r="U373" s="318"/>
      <c r="V373" s="318"/>
      <c r="W373" s="318"/>
      <c r="X373" s="303"/>
      <c r="Y373" s="303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22">
        <v>4680115883017</v>
      </c>
      <c r="E374" s="323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37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22">
        <v>4680115883031</v>
      </c>
      <c r="E375" s="323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37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22">
        <v>4680115883024</v>
      </c>
      <c r="E376" s="323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37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31"/>
      <c r="B377" s="318"/>
      <c r="C377" s="318"/>
      <c r="D377" s="318"/>
      <c r="E377" s="318"/>
      <c r="F377" s="318"/>
      <c r="G377" s="318"/>
      <c r="H377" s="318"/>
      <c r="I377" s="318"/>
      <c r="J377" s="318"/>
      <c r="K377" s="318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8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33" t="s">
        <v>91</v>
      </c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18"/>
      <c r="N379" s="318"/>
      <c r="O379" s="318"/>
      <c r="P379" s="318"/>
      <c r="Q379" s="318"/>
      <c r="R379" s="318"/>
      <c r="S379" s="318"/>
      <c r="T379" s="318"/>
      <c r="U379" s="318"/>
      <c r="V379" s="318"/>
      <c r="W379" s="318"/>
      <c r="X379" s="303"/>
      <c r="Y379" s="303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22">
        <v>4680115882997</v>
      </c>
      <c r="E380" s="323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372" t="s">
        <v>506</v>
      </c>
      <c r="N380" s="325"/>
      <c r="O380" s="325"/>
      <c r="P380" s="325"/>
      <c r="Q380" s="323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31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40" t="s">
        <v>507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02"/>
      <c r="Y383" s="302"/>
    </row>
    <row r="384" spans="1:52" ht="14.25" customHeight="1" x14ac:dyDescent="0.25">
      <c r="A384" s="333" t="s">
        <v>96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03"/>
      <c r="Y384" s="303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22">
        <v>4607091389388</v>
      </c>
      <c r="E385" s="323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3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22">
        <v>4607091389364</v>
      </c>
      <c r="E386" s="323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3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31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33" t="s">
        <v>59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03"/>
      <c r="Y389" s="303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22">
        <v>4607091389739</v>
      </c>
      <c r="E390" s="323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3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22">
        <v>4680115883048</v>
      </c>
      <c r="E391" s="323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22">
        <v>4607091389425</v>
      </c>
      <c r="E392" s="323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22">
        <v>4680115882911</v>
      </c>
      <c r="E393" s="323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365" t="s">
        <v>520</v>
      </c>
      <c r="N393" s="325"/>
      <c r="O393" s="325"/>
      <c r="P393" s="325"/>
      <c r="Q393" s="323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22">
        <v>4680115880771</v>
      </c>
      <c r="E394" s="323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36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22">
        <v>4607091389500</v>
      </c>
      <c r="E395" s="323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22">
        <v>4680115881983</v>
      </c>
      <c r="E396" s="323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3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31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33" t="s">
        <v>79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03"/>
      <c r="Y399" s="303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22">
        <v>4680115883000</v>
      </c>
      <c r="E400" s="323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36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31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33" t="s">
        <v>91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03"/>
      <c r="Y403" s="303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22">
        <v>4680115882980</v>
      </c>
      <c r="E404" s="323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31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38" t="s">
        <v>531</v>
      </c>
      <c r="B407" s="339"/>
      <c r="C407" s="339"/>
      <c r="D407" s="339"/>
      <c r="E407" s="339"/>
      <c r="F407" s="339"/>
      <c r="G407" s="339"/>
      <c r="H407" s="339"/>
      <c r="I407" s="339"/>
      <c r="J407" s="339"/>
      <c r="K407" s="339"/>
      <c r="L407" s="339"/>
      <c r="M407" s="339"/>
      <c r="N407" s="339"/>
      <c r="O407" s="339"/>
      <c r="P407" s="339"/>
      <c r="Q407" s="339"/>
      <c r="R407" s="339"/>
      <c r="S407" s="339"/>
      <c r="T407" s="339"/>
      <c r="U407" s="339"/>
      <c r="V407" s="339"/>
      <c r="W407" s="339"/>
      <c r="X407" s="49"/>
      <c r="Y407" s="49"/>
    </row>
    <row r="408" spans="1:52" ht="16.5" customHeight="1" x14ac:dyDescent="0.25">
      <c r="A408" s="340" t="s">
        <v>531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02"/>
      <c r="Y408" s="302"/>
    </row>
    <row r="409" spans="1:52" ht="14.25" customHeight="1" x14ac:dyDescent="0.25">
      <c r="A409" s="333" t="s">
        <v>103</v>
      </c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8"/>
      <c r="N409" s="318"/>
      <c r="O409" s="318"/>
      <c r="P409" s="318"/>
      <c r="Q409" s="318"/>
      <c r="R409" s="318"/>
      <c r="S409" s="318"/>
      <c r="T409" s="318"/>
      <c r="U409" s="318"/>
      <c r="V409" s="318"/>
      <c r="W409" s="318"/>
      <c r="X409" s="303"/>
      <c r="Y409" s="303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22">
        <v>4607091389067</v>
      </c>
      <c r="E410" s="323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3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22">
        <v>4607091383522</v>
      </c>
      <c r="E411" s="323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3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22">
        <v>4607091384437</v>
      </c>
      <c r="E412" s="323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35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22">
        <v>4607091389104</v>
      </c>
      <c r="E413" s="323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22">
        <v>4680115880603</v>
      </c>
      <c r="E414" s="323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22">
        <v>4607091389999</v>
      </c>
      <c r="E415" s="323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35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22">
        <v>4680115882782</v>
      </c>
      <c r="E416" s="323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35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22">
        <v>4607091389098</v>
      </c>
      <c r="E417" s="323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3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22">
        <v>4607091389982</v>
      </c>
      <c r="E418" s="323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35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31"/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0</v>
      </c>
      <c r="V419" s="308">
        <f>IFERROR(V410/H410,"0")+IFERROR(V411/H411,"0")+IFERROR(V412/H412,"0")+IFERROR(V413/H413,"0")+IFERROR(V414/H414,"0")+IFERROR(V415/H415,"0")+IFERROR(V416/H416,"0")+IFERROR(V417/H417,"0")+IFERROR(V418/H418,"0")</f>
        <v>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09"/>
      <c r="Y419" s="309"/>
    </row>
    <row r="420" spans="1:52" x14ac:dyDescent="0.2">
      <c r="A420" s="318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08">
        <f>IFERROR(SUM(U410:U418),"0")</f>
        <v>0</v>
      </c>
      <c r="V420" s="308">
        <f>IFERROR(SUM(V410:V418),"0")</f>
        <v>0</v>
      </c>
      <c r="W420" s="38"/>
      <c r="X420" s="309"/>
      <c r="Y420" s="309"/>
    </row>
    <row r="421" spans="1:52" ht="14.25" customHeight="1" x14ac:dyDescent="0.25">
      <c r="A421" s="333" t="s">
        <v>96</v>
      </c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18"/>
      <c r="N421" s="318"/>
      <c r="O421" s="318"/>
      <c r="P421" s="318"/>
      <c r="Q421" s="318"/>
      <c r="R421" s="318"/>
      <c r="S421" s="318"/>
      <c r="T421" s="318"/>
      <c r="U421" s="318"/>
      <c r="V421" s="318"/>
      <c r="W421" s="318"/>
      <c r="X421" s="303"/>
      <c r="Y421" s="303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22">
        <v>4607091388930</v>
      </c>
      <c r="E422" s="323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3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22">
        <v>4680115880054</v>
      </c>
      <c r="E423" s="323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3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31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8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33" t="s">
        <v>59</v>
      </c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18"/>
      <c r="N426" s="318"/>
      <c r="O426" s="318"/>
      <c r="P426" s="318"/>
      <c r="Q426" s="318"/>
      <c r="R426" s="318"/>
      <c r="S426" s="318"/>
      <c r="T426" s="318"/>
      <c r="U426" s="318"/>
      <c r="V426" s="318"/>
      <c r="W426" s="318"/>
      <c r="X426" s="303"/>
      <c r="Y426" s="303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22">
        <v>4680115883116</v>
      </c>
      <c r="E427" s="323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3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6">
        <v>0</v>
      </c>
      <c r="V427" s="307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22">
        <v>4680115883093</v>
      </c>
      <c r="E428" s="323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3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06">
        <v>0</v>
      </c>
      <c r="V428" s="307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22">
        <v>4680115883109</v>
      </c>
      <c r="E429" s="323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3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06">
        <v>0</v>
      </c>
      <c r="V429" s="307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22">
        <v>4680115882072</v>
      </c>
      <c r="E430" s="323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349" t="s">
        <v>562</v>
      </c>
      <c r="N430" s="325"/>
      <c r="O430" s="325"/>
      <c r="P430" s="325"/>
      <c r="Q430" s="323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22">
        <v>4680115882102</v>
      </c>
      <c r="E431" s="323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350" t="s">
        <v>565</v>
      </c>
      <c r="N431" s="325"/>
      <c r="O431" s="325"/>
      <c r="P431" s="325"/>
      <c r="Q431" s="323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22">
        <v>4680115882096</v>
      </c>
      <c r="E432" s="323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343" t="s">
        <v>568</v>
      </c>
      <c r="N432" s="325"/>
      <c r="O432" s="325"/>
      <c r="P432" s="325"/>
      <c r="Q432" s="323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31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08">
        <f>IFERROR(U427/H427,"0")+IFERROR(U428/H428,"0")+IFERROR(U429/H429,"0")+IFERROR(U430/H430,"0")+IFERROR(U431/H431,"0")+IFERROR(U432/H432,"0")</f>
        <v>0</v>
      </c>
      <c r="V433" s="308">
        <f>IFERROR(V427/H427,"0")+IFERROR(V428/H428,"0")+IFERROR(V429/H429,"0")+IFERROR(V430/H430,"0")+IFERROR(V431/H431,"0")+IFERROR(V432/H432,"0")</f>
        <v>0</v>
      </c>
      <c r="W433" s="308">
        <f>IFERROR(IF(W427="",0,W427),"0")+IFERROR(IF(W428="",0,W428),"0")+IFERROR(IF(W429="",0,W429),"0")+IFERROR(IF(W430="",0,W430),"0")+IFERROR(IF(W431="",0,W431),"0")+IFERROR(IF(W432="",0,W432),"0")</f>
        <v>0</v>
      </c>
      <c r="X433" s="309"/>
      <c r="Y433" s="309"/>
    </row>
    <row r="434" spans="1:52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08">
        <f>IFERROR(SUM(U427:U432),"0")</f>
        <v>0</v>
      </c>
      <c r="V434" s="308">
        <f>IFERROR(SUM(V427:V432),"0")</f>
        <v>0</v>
      </c>
      <c r="W434" s="38"/>
      <c r="X434" s="309"/>
      <c r="Y434" s="309"/>
    </row>
    <row r="435" spans="1:52" ht="14.25" customHeight="1" x14ac:dyDescent="0.25">
      <c r="A435" s="333" t="s">
        <v>66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03"/>
      <c r="Y435" s="303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22">
        <v>4607091383409</v>
      </c>
      <c r="E436" s="323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22">
        <v>4607091383416</v>
      </c>
      <c r="E437" s="323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3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31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38" t="s">
        <v>573</v>
      </c>
      <c r="B440" s="339"/>
      <c r="C440" s="339"/>
      <c r="D440" s="339"/>
      <c r="E440" s="339"/>
      <c r="F440" s="339"/>
      <c r="G440" s="339"/>
      <c r="H440" s="339"/>
      <c r="I440" s="339"/>
      <c r="J440" s="339"/>
      <c r="K440" s="339"/>
      <c r="L440" s="339"/>
      <c r="M440" s="339"/>
      <c r="N440" s="339"/>
      <c r="O440" s="339"/>
      <c r="P440" s="339"/>
      <c r="Q440" s="339"/>
      <c r="R440" s="339"/>
      <c r="S440" s="339"/>
      <c r="T440" s="339"/>
      <c r="U440" s="339"/>
      <c r="V440" s="339"/>
      <c r="W440" s="339"/>
      <c r="X440" s="49"/>
      <c r="Y440" s="49"/>
    </row>
    <row r="441" spans="1:52" ht="16.5" customHeight="1" x14ac:dyDescent="0.25">
      <c r="A441" s="340" t="s">
        <v>574</v>
      </c>
      <c r="B441" s="318"/>
      <c r="C441" s="318"/>
      <c r="D441" s="318"/>
      <c r="E441" s="318"/>
      <c r="F441" s="318"/>
      <c r="G441" s="318"/>
      <c r="H441" s="318"/>
      <c r="I441" s="318"/>
      <c r="J441" s="318"/>
      <c r="K441" s="318"/>
      <c r="L441" s="318"/>
      <c r="M441" s="318"/>
      <c r="N441" s="318"/>
      <c r="O441" s="318"/>
      <c r="P441" s="318"/>
      <c r="Q441" s="318"/>
      <c r="R441" s="318"/>
      <c r="S441" s="318"/>
      <c r="T441" s="318"/>
      <c r="U441" s="318"/>
      <c r="V441" s="318"/>
      <c r="W441" s="318"/>
      <c r="X441" s="302"/>
      <c r="Y441" s="302"/>
    </row>
    <row r="442" spans="1:52" ht="14.25" customHeight="1" x14ac:dyDescent="0.25">
      <c r="A442" s="333" t="s">
        <v>103</v>
      </c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18"/>
      <c r="N442" s="318"/>
      <c r="O442" s="318"/>
      <c r="P442" s="318"/>
      <c r="Q442" s="318"/>
      <c r="R442" s="318"/>
      <c r="S442" s="318"/>
      <c r="T442" s="318"/>
      <c r="U442" s="318"/>
      <c r="V442" s="318"/>
      <c r="W442" s="318"/>
      <c r="X442" s="303"/>
      <c r="Y442" s="303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22">
        <v>4680115881099</v>
      </c>
      <c r="E443" s="323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34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22">
        <v>4680115881150</v>
      </c>
      <c r="E444" s="323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34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31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8"/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33" t="s">
        <v>96</v>
      </c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18"/>
      <c r="N447" s="318"/>
      <c r="O447" s="318"/>
      <c r="P447" s="318"/>
      <c r="Q447" s="318"/>
      <c r="R447" s="318"/>
      <c r="S447" s="318"/>
      <c r="T447" s="318"/>
      <c r="U447" s="318"/>
      <c r="V447" s="318"/>
      <c r="W447" s="318"/>
      <c r="X447" s="303"/>
      <c r="Y447" s="303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22">
        <v>4680115881112</v>
      </c>
      <c r="E448" s="323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22">
        <v>4680115881129</v>
      </c>
      <c r="E449" s="323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5"/>
      <c r="O449" s="325"/>
      <c r="P449" s="325"/>
      <c r="Q449" s="323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31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32"/>
      <c r="M450" s="328" t="s">
        <v>64</v>
      </c>
      <c r="N450" s="329"/>
      <c r="O450" s="329"/>
      <c r="P450" s="329"/>
      <c r="Q450" s="329"/>
      <c r="R450" s="329"/>
      <c r="S450" s="330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8"/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33" t="s">
        <v>59</v>
      </c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18"/>
      <c r="N452" s="318"/>
      <c r="O452" s="318"/>
      <c r="P452" s="318"/>
      <c r="Q452" s="318"/>
      <c r="R452" s="318"/>
      <c r="S452" s="318"/>
      <c r="T452" s="318"/>
      <c r="U452" s="318"/>
      <c r="V452" s="318"/>
      <c r="W452" s="318"/>
      <c r="X452" s="303"/>
      <c r="Y452" s="303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22">
        <v>4680115881167</v>
      </c>
      <c r="E453" s="323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5"/>
      <c r="O453" s="325"/>
      <c r="P453" s="325"/>
      <c r="Q453" s="323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22">
        <v>4680115881136</v>
      </c>
      <c r="E454" s="323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31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32"/>
      <c r="M455" s="328" t="s">
        <v>64</v>
      </c>
      <c r="N455" s="329"/>
      <c r="O455" s="329"/>
      <c r="P455" s="329"/>
      <c r="Q455" s="329"/>
      <c r="R455" s="329"/>
      <c r="S455" s="330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32"/>
      <c r="M456" s="328" t="s">
        <v>64</v>
      </c>
      <c r="N456" s="329"/>
      <c r="O456" s="329"/>
      <c r="P456" s="329"/>
      <c r="Q456" s="329"/>
      <c r="R456" s="329"/>
      <c r="S456" s="330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33" t="s">
        <v>66</v>
      </c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18"/>
      <c r="N457" s="318"/>
      <c r="O457" s="318"/>
      <c r="P457" s="318"/>
      <c r="Q457" s="318"/>
      <c r="R457" s="318"/>
      <c r="S457" s="318"/>
      <c r="T457" s="318"/>
      <c r="U457" s="318"/>
      <c r="V457" s="318"/>
      <c r="W457" s="318"/>
      <c r="X457" s="303"/>
      <c r="Y457" s="303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22">
        <v>4680115881143</v>
      </c>
      <c r="E458" s="323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324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22">
        <v>4680115881068</v>
      </c>
      <c r="E459" s="323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22">
        <v>4680115881075</v>
      </c>
      <c r="E460" s="323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31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32"/>
      <c r="M461" s="328" t="s">
        <v>64</v>
      </c>
      <c r="N461" s="329"/>
      <c r="O461" s="329"/>
      <c r="P461" s="329"/>
      <c r="Q461" s="329"/>
      <c r="R461" s="329"/>
      <c r="S461" s="330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317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9"/>
      <c r="M463" s="314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5350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5373</v>
      </c>
      <c r="W463" s="38"/>
      <c r="X463" s="309"/>
      <c r="Y463" s="309"/>
    </row>
    <row r="464" spans="1:52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9"/>
      <c r="M464" s="314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5612.8205128205127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5636.76</v>
      </c>
      <c r="W464" s="38"/>
      <c r="X464" s="309"/>
      <c r="Y464" s="309"/>
    </row>
    <row r="465" spans="1:28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9"/>
      <c r="M465" s="314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10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10</v>
      </c>
      <c r="W465" s="38"/>
      <c r="X465" s="309"/>
      <c r="Y465" s="309"/>
    </row>
    <row r="466" spans="1:28" x14ac:dyDescent="0.2">
      <c r="A466" s="318"/>
      <c r="B466" s="318"/>
      <c r="C466" s="318"/>
      <c r="D466" s="318"/>
      <c r="E466" s="318"/>
      <c r="F466" s="318"/>
      <c r="G466" s="318"/>
      <c r="H466" s="318"/>
      <c r="I466" s="318"/>
      <c r="J466" s="318"/>
      <c r="K466" s="318"/>
      <c r="L466" s="319"/>
      <c r="M466" s="314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8">
        <f>GrossWeightTotal+PalletQtyTotal*25</f>
        <v>5862.8205128205127</v>
      </c>
      <c r="V466" s="308">
        <f>GrossWeightTotalR+PalletQtyTotalR*25</f>
        <v>5886.76</v>
      </c>
      <c r="W466" s="38"/>
      <c r="X466" s="309"/>
      <c r="Y466" s="309"/>
    </row>
    <row r="467" spans="1:28" x14ac:dyDescent="0.2">
      <c r="A467" s="318"/>
      <c r="B467" s="318"/>
      <c r="C467" s="318"/>
      <c r="D467" s="318"/>
      <c r="E467" s="318"/>
      <c r="F467" s="318"/>
      <c r="G467" s="318"/>
      <c r="H467" s="318"/>
      <c r="I467" s="318"/>
      <c r="J467" s="318"/>
      <c r="K467" s="318"/>
      <c r="L467" s="319"/>
      <c r="M467" s="314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497.1272554605888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499</v>
      </c>
      <c r="W467" s="38"/>
      <c r="X467" s="309"/>
      <c r="Y467" s="309"/>
    </row>
    <row r="468" spans="1:28" ht="14.25" customHeight="1" x14ac:dyDescent="0.2">
      <c r="A468" s="318"/>
      <c r="B468" s="318"/>
      <c r="C468" s="318"/>
      <c r="D468" s="318"/>
      <c r="E468" s="318"/>
      <c r="F468" s="318"/>
      <c r="G468" s="318"/>
      <c r="H468" s="318"/>
      <c r="I468" s="318"/>
      <c r="J468" s="318"/>
      <c r="K468" s="318"/>
      <c r="L468" s="319"/>
      <c r="M468" s="314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10.853249999999999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4" t="s">
        <v>58</v>
      </c>
      <c r="C470" s="310" t="s">
        <v>94</v>
      </c>
      <c r="D470" s="320"/>
      <c r="E470" s="320"/>
      <c r="F470" s="321"/>
      <c r="G470" s="310" t="s">
        <v>216</v>
      </c>
      <c r="H470" s="320"/>
      <c r="I470" s="320"/>
      <c r="J470" s="320"/>
      <c r="K470" s="320"/>
      <c r="L470" s="321"/>
      <c r="M470" s="310" t="s">
        <v>405</v>
      </c>
      <c r="N470" s="321"/>
      <c r="O470" s="310" t="s">
        <v>454</v>
      </c>
      <c r="P470" s="321"/>
      <c r="Q470" s="304" t="s">
        <v>531</v>
      </c>
      <c r="R470" s="304" t="s">
        <v>573</v>
      </c>
      <c r="S470" s="1"/>
      <c r="T470" s="1"/>
      <c r="Y470" s="53"/>
      <c r="AB470" s="1"/>
    </row>
    <row r="471" spans="1:28" ht="14.25" customHeight="1" thickTop="1" x14ac:dyDescent="0.2">
      <c r="A471" s="312" t="s">
        <v>602</v>
      </c>
      <c r="B471" s="310" t="s">
        <v>58</v>
      </c>
      <c r="C471" s="310" t="s">
        <v>95</v>
      </c>
      <c r="D471" s="310" t="s">
        <v>102</v>
      </c>
      <c r="E471" s="310" t="s">
        <v>94</v>
      </c>
      <c r="F471" s="310" t="s">
        <v>207</v>
      </c>
      <c r="G471" s="310" t="s">
        <v>217</v>
      </c>
      <c r="H471" s="310" t="s">
        <v>224</v>
      </c>
      <c r="I471" s="310" t="s">
        <v>241</v>
      </c>
      <c r="J471" s="310" t="s">
        <v>297</v>
      </c>
      <c r="K471" s="310" t="s">
        <v>373</v>
      </c>
      <c r="L471" s="310" t="s">
        <v>390</v>
      </c>
      <c r="M471" s="310" t="s">
        <v>406</v>
      </c>
      <c r="N471" s="310" t="s">
        <v>431</v>
      </c>
      <c r="O471" s="310" t="s">
        <v>455</v>
      </c>
      <c r="P471" s="310" t="s">
        <v>507</v>
      </c>
      <c r="Q471" s="310" t="s">
        <v>531</v>
      </c>
      <c r="R471" s="310" t="s">
        <v>574</v>
      </c>
      <c r="S471" s="1"/>
      <c r="T471" s="1"/>
      <c r="Y471" s="53"/>
      <c r="AB471" s="1"/>
    </row>
    <row r="472" spans="1:28" ht="13.5" customHeight="1" thickBot="1" x14ac:dyDescent="0.25">
      <c r="A472" s="313"/>
      <c r="B472" s="311"/>
      <c r="C472" s="311"/>
      <c r="D472" s="311"/>
      <c r="E472" s="311"/>
      <c r="F472" s="311"/>
      <c r="G472" s="311"/>
      <c r="H472" s="311"/>
      <c r="I472" s="311"/>
      <c r="J472" s="311"/>
      <c r="K472" s="311"/>
      <c r="L472" s="311"/>
      <c r="M472" s="311"/>
      <c r="N472" s="311"/>
      <c r="O472" s="311"/>
      <c r="P472" s="311"/>
      <c r="Q472" s="311"/>
      <c r="R472" s="311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47">
        <f>IFERROR(V122*1,"0")+IFERROR(V123*1,"0")+IFERROR(V124*1,"0")+IFERROR(V125*1,"0")</f>
        <v>502.2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54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0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3015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1801.8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2023-08-31T10:43:34Z</dcterms:modified>
</cp:coreProperties>
</file>