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49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A9" i="1"/>
  <c r="F10" i="1" s="1"/>
  <c r="D7" i="1"/>
  <c r="N6" i="1"/>
  <c r="M2" i="1"/>
  <c r="H9" i="1" l="1"/>
  <c r="J9" i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<sst xmlns="http://schemas.openxmlformats.org/spreadsheetml/2006/main" count="786" uniqueCount="328">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</sst>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/>
      <c r="I5" s="168"/>
      <c r="J5" s="168"/>
      <c r="K5" s="166"/>
      <c r="M5" s="25" t="s">
        <v>10</v>
      </c>
      <c r="N5" s="169">
        <v>45173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0.33333333333333331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0</v>
      </c>
      <c r="V30" s="154">
        <f>IFERROR(IF(U30="","",U30),"")</f>
        <v>0</v>
      </c>
      <c r="W30" s="37">
        <f>IFERROR(IF(U30="","",U30*0.00936),"")</f>
        <v>0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0</v>
      </c>
      <c r="V32" s="155">
        <f>IFERROR(SUM(V28:V31),"0")</f>
        <v>0</v>
      </c>
      <c r="W32" s="155">
        <f>IFERROR(IF(W28="",0,W28),"0")+IFERROR(IF(W29="",0,W29),"0")+IFERROR(IF(W30="",0,W30),"0")+IFERROR(IF(W31="",0,W31),"0")</f>
        <v>0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0</v>
      </c>
      <c r="V33" s="155">
        <f>IFERROR(SUMPRODUCT(V28:V31*H28:H31),"0")</f>
        <v>0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35</v>
      </c>
      <c r="V55" s="154">
        <f t="shared" si="0"/>
        <v>35</v>
      </c>
      <c r="W55" s="37">
        <f t="shared" si="1"/>
        <v>0.54249999999999998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35</v>
      </c>
      <c r="V56" s="155">
        <f>IFERROR(SUM(V50:V55),"0")</f>
        <v>35</v>
      </c>
      <c r="W56" s="155">
        <f>IFERROR(IF(W50="",0,W50),"0")+IFERROR(IF(W51="",0,W51),"0")+IFERROR(IF(W52="",0,W52),"0")+IFERROR(IF(W53="",0,W53),"0")+IFERROR(IF(W54="",0,W54),"0")+IFERROR(IF(W55="",0,W55),"0")</f>
        <v>0.54249999999999998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252</v>
      </c>
      <c r="V57" s="155">
        <f>IFERROR(SUMPRODUCT(V50:V55*H50:H55),"0")</f>
        <v>252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498</v>
      </c>
      <c r="V61" s="154">
        <f>IFERROR(IF(U61="","",U61),"")</f>
        <v>498</v>
      </c>
      <c r="W61" s="37">
        <f>IFERROR(IF(U61="","",U61*0.00855),"")</f>
        <v>4.2579000000000002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498</v>
      </c>
      <c r="V62" s="155">
        <f>IFERROR(SUM(V60:V61),"0")</f>
        <v>498</v>
      </c>
      <c r="W62" s="155">
        <f>IFERROR(IF(W60="",0,W60),"0")+IFERROR(IF(W61="",0,W61),"0")</f>
        <v>4.2579000000000002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2490</v>
      </c>
      <c r="V63" s="155">
        <f>IFERROR(SUMPRODUCT(V60:V61*H60:H61),"0")</f>
        <v>2490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68</v>
      </c>
      <c r="V79" s="154">
        <f t="shared" si="2"/>
        <v>68</v>
      </c>
      <c r="W79" s="37">
        <f t="shared" si="3"/>
        <v>1.21584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159</v>
      </c>
      <c r="V82" s="154">
        <f t="shared" si="2"/>
        <v>159</v>
      </c>
      <c r="W82" s="37">
        <f t="shared" si="3"/>
        <v>2.8429199999999999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227</v>
      </c>
      <c r="V83" s="155">
        <f>IFERROR(SUM(V77:V82),"0")</f>
        <v>227</v>
      </c>
      <c r="W83" s="155">
        <f>IFERROR(IF(W77="",0,W77),"0")+IFERROR(IF(W78="",0,W78),"0")+IFERROR(IF(W79="",0,W79),"0")+IFERROR(IF(W80="",0,W80),"0")+IFERROR(IF(W81="",0,W81),"0")+IFERROR(IF(W82="",0,W82),"0")</f>
        <v>4.0587599999999995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817.2</v>
      </c>
      <c r="V84" s="155">
        <f>IFERROR(SUMPRODUCT(V77:V82*H77:H82),"0")</f>
        <v>817.2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3</v>
      </c>
      <c r="V94" s="154">
        <f>IFERROR(IF(U94="","",U94),"")</f>
        <v>3</v>
      </c>
      <c r="W94" s="37">
        <f>IFERROR(IF(U94="","",U94*0.0155),"")</f>
        <v>4.65E-2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86</v>
      </c>
      <c r="V95" s="154">
        <f>IFERROR(IF(U95="","",U95),"")</f>
        <v>86</v>
      </c>
      <c r="W95" s="37">
        <f>IFERROR(IF(U95="","",U95*0.0155),"")</f>
        <v>1.333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0</v>
      </c>
      <c r="V96" s="154">
        <f>IFERROR(IF(U96="","",U96),"")</f>
        <v>0</v>
      </c>
      <c r="W96" s="37">
        <f>IFERROR(IF(U96="","",U96*0.0155),"")</f>
        <v>0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76</v>
      </c>
      <c r="V97" s="154">
        <f>IFERROR(IF(U97="","",U97),"")</f>
        <v>76</v>
      </c>
      <c r="W97" s="37">
        <f>IFERROR(IF(U97="","",U97*0.0155),"")</f>
        <v>1.1779999999999999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165</v>
      </c>
      <c r="V98" s="155">
        <f>IFERROR(SUM(V94:V97),"0")</f>
        <v>165</v>
      </c>
      <c r="W98" s="155">
        <f>IFERROR(IF(W94="",0,W94),"0")+IFERROR(IF(W95="",0,W95),"0")+IFERROR(IF(W96="",0,W96),"0")+IFERROR(IF(W97="",0,W97),"0")</f>
        <v>2.5575000000000001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1187.04</v>
      </c>
      <c r="V99" s="155">
        <f>IFERROR(SUMPRODUCT(V94:V97*H94:H97),"0")</f>
        <v>1187.04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0</v>
      </c>
      <c r="V102" s="154">
        <f>IFERROR(IF(U102="","",U102),"")</f>
        <v>0</v>
      </c>
      <c r="W102" s="37">
        <f>IFERROR(IF(U102="","",U102*0.01788),"")</f>
        <v>0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0</v>
      </c>
      <c r="V103" s="154">
        <f>IFERROR(IF(U103="","",U103),"")</f>
        <v>0</v>
      </c>
      <c r="W103" s="37">
        <f>IFERROR(IF(U103="","",U103*0.01788),"")</f>
        <v>0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0</v>
      </c>
      <c r="V104" s="155">
        <f>IFERROR(SUM(V102:V103),"0")</f>
        <v>0</v>
      </c>
      <c r="W104" s="155">
        <f>IFERROR(IF(W102="",0,W102),"0")+IFERROR(IF(W103="",0,W103),"0")</f>
        <v>0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0</v>
      </c>
      <c r="V105" s="155">
        <f>IFERROR(SUMPRODUCT(V102:V103*H102:H103),"0")</f>
        <v>0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0</v>
      </c>
      <c r="V108" s="154">
        <f>IFERROR(IF(U108="","",U108),"")</f>
        <v>0</v>
      </c>
      <c r="W108" s="37">
        <f>IFERROR(IF(U108="","",U108*0.01788),"")</f>
        <v>0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0</v>
      </c>
      <c r="V109" s="155">
        <f>IFERROR(SUM(V108:V108),"0")</f>
        <v>0</v>
      </c>
      <c r="W109" s="155">
        <f>IFERROR(IF(W108="",0,W108),"0")</f>
        <v>0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0</v>
      </c>
      <c r="V110" s="155">
        <f>IFERROR(SUMPRODUCT(V108:V108*H108:H108),"0")</f>
        <v>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0</v>
      </c>
      <c r="V116" s="154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0</v>
      </c>
      <c r="V117" s="155">
        <f>IFERROR(SUM(V113:V116),"0")</f>
        <v>0</v>
      </c>
      <c r="W117" s="155">
        <f>IFERROR(IF(W113="",0,W113),"0")+IFERROR(IF(W114="",0,W114),"0")+IFERROR(IF(W115="",0,W115),"0")+IFERROR(IF(W116="",0,W116),"0")</f>
        <v>0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0</v>
      </c>
      <c r="V118" s="155">
        <f>IFERROR(SUMPRODUCT(V113:V116*H113:H116),"0")</f>
        <v>0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111</v>
      </c>
      <c r="V138" s="154">
        <f>IFERROR(IF(U138="","",U138),"")</f>
        <v>111</v>
      </c>
      <c r="W138" s="37">
        <f>IFERROR(IF(U138="","",U138*0.00502),"")</f>
        <v>0.55722000000000005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111</v>
      </c>
      <c r="V139" s="155">
        <f>IFERROR(SUM(V138:V138),"0")</f>
        <v>111</v>
      </c>
      <c r="W139" s="155">
        <f>IFERROR(IF(W138="",0,W138),"0")</f>
        <v>0.55722000000000005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199.8</v>
      </c>
      <c r="V140" s="155">
        <f>IFERROR(SUMPRODUCT(V138:V138*H138:H138),"0")</f>
        <v>199.8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635</v>
      </c>
      <c r="V148" s="154">
        <f>IFERROR(IF(U148="","",U148),"")</f>
        <v>635</v>
      </c>
      <c r="W148" s="37">
        <f>IFERROR(IF(U148="","",U148*0.0155),"")</f>
        <v>9.8424999999999994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0</v>
      </c>
      <c r="V149" s="154">
        <f>IFERROR(IF(U149="","",U149),"")</f>
        <v>0</v>
      </c>
      <c r="W149" s="37">
        <f>IFERROR(IF(U149="","",U149*0.00936),"")</f>
        <v>0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635</v>
      </c>
      <c r="V150" s="155">
        <f>IFERROR(SUM(V146:V149),"0")</f>
        <v>635</v>
      </c>
      <c r="W150" s="155">
        <f>IFERROR(IF(W146="",0,W146),"0")+IFERROR(IF(W147="",0,W147),"0")+IFERROR(IF(W148="",0,W148),"0")+IFERROR(IF(W149="",0,W149),"0")</f>
        <v>9.8424999999999994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3175</v>
      </c>
      <c r="V151" s="155">
        <f>IFERROR(SUMPRODUCT(V146:V149*H146:H149),"0")</f>
        <v>3175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326</v>
      </c>
      <c r="V158" s="154">
        <f t="shared" si="4"/>
        <v>326</v>
      </c>
      <c r="W158" s="37">
        <f t="shared" si="5"/>
        <v>3.0513600000000003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167</v>
      </c>
      <c r="V159" s="154">
        <f t="shared" si="4"/>
        <v>167</v>
      </c>
      <c r="W159" s="37">
        <f>IFERROR(IF(U159="","",U159*0.0155),"")</f>
        <v>2.5884999999999998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0</v>
      </c>
      <c r="V161" s="154">
        <f t="shared" si="4"/>
        <v>0</v>
      </c>
      <c r="W161" s="37">
        <f>IFERROR(IF(U161="","",U161*0.00502),"")</f>
        <v>0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493</v>
      </c>
      <c r="V163" s="155">
        <f>IFERROR(SUM(V153:V162),"0")</f>
        <v>493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5.6398600000000005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2124.6999999999998</v>
      </c>
      <c r="V164" s="155">
        <f>IFERROR(SUMPRODUCT(V153:V162*H153:H162),"0")</f>
        <v>2124.6999999999998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324</v>
      </c>
      <c r="V174" s="154">
        <f>IFERROR(IF(U174="","",U174),"")</f>
        <v>324</v>
      </c>
      <c r="W174" s="37">
        <f>IFERROR(IF(U174="","",U174*0.00866),"")</f>
        <v>2.8058399999999999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324</v>
      </c>
      <c r="V176" s="155">
        <f>IFERROR(SUM(V172:V175),"0")</f>
        <v>324</v>
      </c>
      <c r="W176" s="155">
        <f>IFERROR(IF(W172="",0,W172),"0")+IFERROR(IF(W173="",0,W173),"0")+IFERROR(IF(W174="",0,W174),"0")+IFERROR(IF(W175="",0,W175),"0")</f>
        <v>2.8058399999999999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1620</v>
      </c>
      <c r="V177" s="155">
        <f>IFERROR(SUMPRODUCT(V172:V175*H172:H175),"0")</f>
        <v>1620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54</v>
      </c>
      <c r="V186" s="154">
        <f>IFERROR(IF(U186="","",U186),"")</f>
        <v>54</v>
      </c>
      <c r="W186" s="37">
        <f>IFERROR(IF(U186="","",U186*0.01788),"")</f>
        <v>0.96552000000000004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54</v>
      </c>
      <c r="V188" s="155">
        <f>IFERROR(SUM(V186:V187),"0")</f>
        <v>54</v>
      </c>
      <c r="W188" s="155">
        <f>IFERROR(IF(W186="",0,W186),"0")+IFERROR(IF(W187="",0,W187),"0")</f>
        <v>0.96552000000000004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162</v>
      </c>
      <c r="V189" s="155">
        <f>IFERROR(SUMPRODUCT(V186:V187*H186:H187),"0")</f>
        <v>162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54</v>
      </c>
      <c r="V212" s="154">
        <f>IFERROR(IF(U212="","",U212),"")</f>
        <v>54</v>
      </c>
      <c r="W212" s="37">
        <f>IFERROR(IF(U212="","",U212*0.0155),"")</f>
        <v>0.83699999999999997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54</v>
      </c>
      <c r="V213" s="155">
        <f>IFERROR(SUM(V209:V212),"0")</f>
        <v>54</v>
      </c>
      <c r="W213" s="155">
        <f>IFERROR(IF(W209="",0,W209),"0")+IFERROR(IF(W210="",0,W210),"0")+IFERROR(IF(W211="",0,W211),"0")+IFERROR(IF(W212="",0,W212),"0")</f>
        <v>0.83699999999999997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388.8</v>
      </c>
      <c r="V214" s="155">
        <f>IFERROR(SUMPRODUCT(V209:V212*H209:H212),"0")</f>
        <v>388.8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170</v>
      </c>
      <c r="V235" s="154">
        <f>IFERROR(IF(U235="","",U235),"")</f>
        <v>170</v>
      </c>
      <c r="W235" s="37">
        <f>IFERROR(IF(U235="","",U235*0.0155),"")</f>
        <v>2.6349999999999998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170</v>
      </c>
      <c r="V236" s="155">
        <f>IFERROR(SUM(V235:V235),"0")</f>
        <v>170</v>
      </c>
      <c r="W236" s="155">
        <f>IFERROR(IF(W235="",0,W235),"0")</f>
        <v>2.6349999999999998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850</v>
      </c>
      <c r="V237" s="155">
        <f>IFERROR(SUMPRODUCT(V235:V235*H235:H235),"0")</f>
        <v>850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13266.539999999999</v>
      </c>
      <c r="V243" s="155">
        <f>IFERROR(V24+V33+V41+V47+V57+V63+V68+V74+V84+V91+V99+V105+V110+V118+V123+V129+V134+V140+V144+V151+V164+V169+V177+V182+V189+V194+V199+V206+V214+V219+V225+V231+V237+V242,"0")</f>
        <v>13266.539999999999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14019.814599999998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14019.814599999998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29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29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14744.814599999998</v>
      </c>
      <c r="V246" s="155">
        <f>GrossWeightTotalR+PalletQtyTotalR*25</f>
        <v>14744.814599999998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2766</v>
      </c>
      <c r="V247" s="155">
        <f>IFERROR(V23+V32+V40+V46+V56+V62+V67+V73+V83+V90+V98+V104+V109+V117+V122+V128+V133+V139+V143+V150+V163+V168+V176+V181+V188+V193+V198+V205+V213+V218+V224+V230+V236+V241,"0")</f>
        <v>2766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34.699600000000004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252</v>
      </c>
      <c r="G253" s="47">
        <f>IFERROR(U60*H60,"0")+IFERROR(U61*H61,"0")</f>
        <v>2490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817.2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1187.04</v>
      </c>
      <c r="M253" s="47">
        <f>IFERROR(U102*H102,"0")+IFERROR(U103*H103,"0")</f>
        <v>0</v>
      </c>
      <c r="N253" s="47">
        <f>IFERROR(U108*H108,"0")</f>
        <v>0</v>
      </c>
      <c r="O253" s="47">
        <f>IFERROR(U113*H113,"0")+IFERROR(U114*H114,"0")+IFERROR(U115*H115,"0")+IFERROR(U116*H116,"0")</f>
        <v>0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5499.5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1620</v>
      </c>
      <c r="V253" s="47">
        <f>IFERROR(U186*H186,"0")+IFERROR(U187*H187,"0")</f>
        <v>162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388.8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850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2023-09-01T05:39:36Z</dcterms:modified>
</cp:coreProperties>
</file>