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P473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W163" i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W153" i="1" s="1"/>
  <c r="M152" i="1"/>
  <c r="W151" i="1"/>
  <c r="V151" i="1"/>
  <c r="U149" i="1"/>
  <c r="U148" i="1"/>
  <c r="V147" i="1"/>
  <c r="W147" i="1" s="1"/>
  <c r="W148" i="1" s="1"/>
  <c r="M147" i="1"/>
  <c r="W146" i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V136" i="1"/>
  <c r="V143" i="1" s="1"/>
  <c r="M136" i="1"/>
  <c r="V135" i="1"/>
  <c r="W135" i="1" s="1"/>
  <c r="M135" i="1"/>
  <c r="W134" i="1"/>
  <c r="V134" i="1"/>
  <c r="H473" i="1" s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W119" i="1"/>
  <c r="V119" i="1"/>
  <c r="M119" i="1"/>
  <c r="W118" i="1"/>
  <c r="V118" i="1"/>
  <c r="V123" i="1" s="1"/>
  <c r="M118" i="1"/>
  <c r="U115" i="1"/>
  <c r="U114" i="1"/>
  <c r="W113" i="1"/>
  <c r="V113" i="1"/>
  <c r="V112" i="1"/>
  <c r="W112" i="1" s="1"/>
  <c r="M112" i="1"/>
  <c r="W111" i="1"/>
  <c r="V111" i="1"/>
  <c r="M111" i="1"/>
  <c r="W110" i="1"/>
  <c r="V110" i="1"/>
  <c r="V114" i="1" s="1"/>
  <c r="M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7" i="1" s="1"/>
  <c r="U98" i="1"/>
  <c r="U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V98" i="1" s="1"/>
  <c r="M89" i="1"/>
  <c r="V88" i="1"/>
  <c r="W88" i="1" s="1"/>
  <c r="M88" i="1"/>
  <c r="U86" i="1"/>
  <c r="U85" i="1"/>
  <c r="V84" i="1"/>
  <c r="W84" i="1" s="1"/>
  <c r="M84" i="1"/>
  <c r="W83" i="1"/>
  <c r="V83" i="1"/>
  <c r="M83" i="1"/>
  <c r="W82" i="1"/>
  <c r="V82" i="1"/>
  <c r="V81" i="1"/>
  <c r="W81" i="1" s="1"/>
  <c r="W80" i="1"/>
  <c r="V80" i="1"/>
  <c r="M80" i="1"/>
  <c r="V79" i="1"/>
  <c r="V86" i="1" s="1"/>
  <c r="W78" i="1"/>
  <c r="V78" i="1"/>
  <c r="M78" i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M59" i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V48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3" i="1" s="1"/>
  <c r="U23" i="1"/>
  <c r="W22" i="1"/>
  <c r="W23" i="1" s="1"/>
  <c r="V22" i="1"/>
  <c r="V465" i="1" s="1"/>
  <c r="M22" i="1"/>
  <c r="H10" i="1"/>
  <c r="A9" i="1"/>
  <c r="A10" i="1" s="1"/>
  <c r="D7" i="1"/>
  <c r="N6" i="1"/>
  <c r="M2" i="1"/>
  <c r="F9" i="1" l="1"/>
  <c r="F10" i="1"/>
  <c r="W97" i="1"/>
  <c r="W114" i="1"/>
  <c r="W122" i="1"/>
  <c r="W180" i="1"/>
  <c r="V55" i="1"/>
  <c r="V76" i="1"/>
  <c r="V85" i="1"/>
  <c r="W204" i="1"/>
  <c r="K473" i="1"/>
  <c r="V254" i="1"/>
  <c r="W247" i="1"/>
  <c r="W254" i="1" s="1"/>
  <c r="H9" i="1"/>
  <c r="U467" i="1"/>
  <c r="V24" i="1"/>
  <c r="W29" i="1"/>
  <c r="W32" i="1" s="1"/>
  <c r="C473" i="1"/>
  <c r="W47" i="1"/>
  <c r="W52" i="1"/>
  <c r="W55" i="1" s="1"/>
  <c r="E473" i="1"/>
  <c r="V75" i="1"/>
  <c r="W79" i="1"/>
  <c r="W85" i="1" s="1"/>
  <c r="W89" i="1"/>
  <c r="W100" i="1"/>
  <c r="W107" i="1" s="1"/>
  <c r="V108" i="1"/>
  <c r="V115" i="1"/>
  <c r="W127" i="1"/>
  <c r="W130" i="1" s="1"/>
  <c r="V130" i="1"/>
  <c r="W136" i="1"/>
  <c r="V142" i="1"/>
  <c r="I473" i="1"/>
  <c r="V149" i="1"/>
  <c r="W156" i="1"/>
  <c r="W160" i="1" s="1"/>
  <c r="W224" i="1"/>
  <c r="V225" i="1"/>
  <c r="W235" i="1"/>
  <c r="W237" i="1" s="1"/>
  <c r="W269" i="1"/>
  <c r="N473" i="1"/>
  <c r="W345" i="1"/>
  <c r="V363" i="1"/>
  <c r="W388" i="1"/>
  <c r="V394" i="1"/>
  <c r="Q473" i="1"/>
  <c r="W409" i="1"/>
  <c r="W415" i="1" s="1"/>
  <c r="W425" i="1"/>
  <c r="V430" i="1"/>
  <c r="W451" i="1"/>
  <c r="V457" i="1"/>
  <c r="V456" i="1"/>
  <c r="S473" i="1"/>
  <c r="V462" i="1"/>
  <c r="W460" i="1"/>
  <c r="W461" i="1" s="1"/>
  <c r="V97" i="1"/>
  <c r="W292" i="1"/>
  <c r="V293" i="1"/>
  <c r="W393" i="1"/>
  <c r="W429" i="1"/>
  <c r="J9" i="1"/>
  <c r="V23" i="1"/>
  <c r="W46" i="1"/>
  <c r="W48" i="1" s="1"/>
  <c r="V49" i="1"/>
  <c r="W59" i="1"/>
  <c r="W75" i="1" s="1"/>
  <c r="V148" i="1"/>
  <c r="V153" i="1"/>
  <c r="V154" i="1"/>
  <c r="V216" i="1"/>
  <c r="V232" i="1"/>
  <c r="W259" i="1"/>
  <c r="V266" i="1"/>
  <c r="V265" i="1"/>
  <c r="V271" i="1"/>
  <c r="W268" i="1"/>
  <c r="W271" i="1" s="1"/>
  <c r="V330" i="1"/>
  <c r="V447" i="1"/>
  <c r="L473" i="1"/>
  <c r="V131" i="1"/>
  <c r="V357" i="1"/>
  <c r="D473" i="1"/>
  <c r="B473" i="1"/>
  <c r="V464" i="1"/>
  <c r="V466" i="1" s="1"/>
  <c r="F473" i="1"/>
  <c r="V122" i="1"/>
  <c r="W142" i="1"/>
  <c r="V160" i="1"/>
  <c r="V181" i="1"/>
  <c r="V180" i="1"/>
  <c r="V185" i="1"/>
  <c r="V186" i="1"/>
  <c r="W183" i="1"/>
  <c r="W185" i="1" s="1"/>
  <c r="J473" i="1"/>
  <c r="V205" i="1"/>
  <c r="W215" i="1"/>
  <c r="W231" i="1"/>
  <c r="V255" i="1"/>
  <c r="M473" i="1"/>
  <c r="W329" i="1"/>
  <c r="O473" i="1"/>
  <c r="W363" i="1"/>
  <c r="V364" i="1"/>
  <c r="R473" i="1"/>
  <c r="V441" i="1"/>
  <c r="V442" i="1"/>
  <c r="W439" i="1"/>
  <c r="W441" i="1" s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7" i="1"/>
  <c r="V463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<sst xmlns="http://schemas.openxmlformats.org/spreadsheetml/2006/main" count="1693" uniqueCount="649">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</sst>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250</v>
      </c>
      <c r="V227" s="306">
        <f>IFERROR(IF(U227="",0,CEILING((U227/$H227),1)*$H227),"")</f>
        <v>252</v>
      </c>
      <c r="W227" s="37">
        <f>IFERROR(IF(V227=0,"",ROUNDUP(V227/H227,0)*0.02175),"")</f>
        <v>0.65249999999999997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29.761904761904759</v>
      </c>
      <c r="V231" s="307">
        <f>IFERROR(V227/H227,"0")+IFERROR(V228/H228,"0")+IFERROR(V229/H229,"0")+IFERROR(V230/H230,"0")</f>
        <v>30</v>
      </c>
      <c r="W231" s="307">
        <f>IFERROR(IF(W227="",0,W227),"0")+IFERROR(IF(W228="",0,W228),"0")+IFERROR(IF(W229="",0,W229),"0")+IFERROR(IF(W230="",0,W230),"0")</f>
        <v>0.65249999999999997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250</v>
      </c>
      <c r="V232" s="307">
        <f>IFERROR(SUM(V227:V230),"0")</f>
        <v>252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1000</v>
      </c>
      <c r="V295" s="306">
        <f>IFERROR(IF(U295="",0,CEILING((U295/$H295),1)*$H295),"")</f>
        <v>1005</v>
      </c>
      <c r="W295" s="37">
        <f>IFERROR(IF(V295=0,"",ROUNDUP(V295/H295,0)*0.02175),"")</f>
        <v>1.4572499999999999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66.666666666666671</v>
      </c>
      <c r="V297" s="307">
        <f>IFERROR(V295/H295,"0")+IFERROR(V296/H296,"0")</f>
        <v>67</v>
      </c>
      <c r="W297" s="307">
        <f>IFERROR(IF(W295="",0,W295),"0")+IFERROR(IF(W296="",0,W296),"0")</f>
        <v>1.4572499999999999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1000</v>
      </c>
      <c r="V298" s="307">
        <f>IFERROR(SUM(V295:V296),"0")</f>
        <v>1005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400</v>
      </c>
      <c r="V308" s="306">
        <f>IFERROR(IF(U308="",0,CEILING((U308/$H308),1)*$H308),"")</f>
        <v>405.59999999999997</v>
      </c>
      <c r="W308" s="37">
        <f>IFERROR(IF(V308=0,"",ROUNDUP(V308/H308,0)*0.02175),"")</f>
        <v>1.131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51.282051282051285</v>
      </c>
      <c r="V309" s="307">
        <f>IFERROR(V308/H308,"0")</f>
        <v>52</v>
      </c>
      <c r="W309" s="307">
        <f>IFERROR(IF(W308="",0,W308),"0")</f>
        <v>1.131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400</v>
      </c>
      <c r="V310" s="307">
        <f>IFERROR(SUM(V308:V308),"0")</f>
        <v>405.59999999999997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80</v>
      </c>
      <c r="V320" s="306">
        <f>IFERROR(IF(U320="",0,CEILING((U320/$H320),1)*$H320),"")</f>
        <v>83.22</v>
      </c>
      <c r="W320" s="37">
        <f>IFERROR(IF(V320=0,"",ROUNDUP(V320/H320,0)*0.00753),"")</f>
        <v>0.14307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18.264840182648403</v>
      </c>
      <c r="V322" s="307">
        <f>IFERROR(V320/H320,"0")+IFERROR(V321/H321,"0")</f>
        <v>19</v>
      </c>
      <c r="W322" s="307">
        <f>IFERROR(IF(W320="",0,W320),"0")+IFERROR(IF(W321="",0,W321),"0")</f>
        <v>0.14307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80</v>
      </c>
      <c r="V323" s="307">
        <f>IFERROR(SUM(V320:V321),"0")</f>
        <v>83.22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200</v>
      </c>
      <c r="V343" s="306">
        <f t="shared" ref="V343:V355" si="15">IFERROR(IF(U343="",0,CEILING((U343/$H343),1)*$H343),"")</f>
        <v>201.60000000000002</v>
      </c>
      <c r="W343" s="37">
        <f>IFERROR(IF(V343=0,"",ROUNDUP(V343/H343,0)*0.00753),"")</f>
        <v>0.36143999999999998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200</v>
      </c>
      <c r="V345" s="306">
        <f t="shared" si="15"/>
        <v>201.60000000000002</v>
      </c>
      <c r="W345" s="37">
        <f>IFERROR(IF(V345=0,"",ROUNDUP(V345/H345,0)*0.00753),"")</f>
        <v>0.36143999999999998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95.238095238095241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96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0.72287999999999997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400</v>
      </c>
      <c r="V357" s="307">
        <f>IFERROR(SUM(V343:V355),"0")</f>
        <v>403.20000000000005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400</v>
      </c>
      <c r="V359" s="306">
        <f>IFERROR(IF(U359="",0,CEILING((U359/$H359),1)*$H359),"")</f>
        <v>405.59999999999997</v>
      </c>
      <c r="W359" s="37">
        <f>IFERROR(IF(V359=0,"",ROUNDUP(V359/H359,0)*0.02175),"")</f>
        <v>1.131</v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51.282051282051285</v>
      </c>
      <c r="V363" s="307">
        <f>IFERROR(V359/H359,"0")+IFERROR(V360/H360,"0")+IFERROR(V361/H361,"0")+IFERROR(V362/H362,"0")</f>
        <v>52</v>
      </c>
      <c r="W363" s="307">
        <f>IFERROR(IF(W359="",0,W359),"0")+IFERROR(IF(W360="",0,W360),"0")+IFERROR(IF(W361="",0,W361),"0")+IFERROR(IF(W362="",0,W362),"0")</f>
        <v>1.131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400</v>
      </c>
      <c r="V364" s="307">
        <f>IFERROR(SUM(V359:V362),"0")</f>
        <v>405.59999999999997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200</v>
      </c>
      <c r="V381" s="306">
        <f>IFERROR(IF(U381="",0,CEILING((U381/$H381),1)*$H381),"")</f>
        <v>202.8</v>
      </c>
      <c r="W381" s="37">
        <f>IFERROR(IF(V381=0,"",ROUNDUP(V381/H381,0)*0.01196),"")</f>
        <v>0.46644000000000002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38.46153846153846</v>
      </c>
      <c r="V383" s="307">
        <f>IFERROR(V381/H381,"0")+IFERROR(V382/H382,"0")</f>
        <v>39</v>
      </c>
      <c r="W383" s="307">
        <f>IFERROR(IF(W381="",0,W381),"0")+IFERROR(IF(W382="",0,W382),"0")</f>
        <v>0.46644000000000002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200</v>
      </c>
      <c r="V384" s="307">
        <f>IFERROR(SUM(V381:V382),"0")</f>
        <v>202.8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350</v>
      </c>
      <c r="V407" s="306">
        <f t="shared" si="18"/>
        <v>353.76</v>
      </c>
      <c r="W407" s="37">
        <f>IFERROR(IF(V407=0,"",ROUNDUP(V407/H407,0)*0.01196),"")</f>
        <v>0.80132000000000003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66.287878787878782</v>
      </c>
      <c r="V415" s="307">
        <f>IFERROR(V406/H406,"0")+IFERROR(V407/H407,"0")+IFERROR(V408/H408,"0")+IFERROR(V409/H409,"0")+IFERROR(V410/H410,"0")+IFERROR(V411/H411,"0")+IFERROR(V412/H412,"0")+IFERROR(V413/H413,"0")+IFERROR(V414/H414,"0")</f>
        <v>67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0.80132000000000003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350</v>
      </c>
      <c r="V416" s="307">
        <f>IFERROR(SUM(V406:V414),"0")</f>
        <v>353.76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150</v>
      </c>
      <c r="V425" s="306">
        <f t="shared" si="19"/>
        <v>153.12</v>
      </c>
      <c r="W425" s="37">
        <f>IFERROR(IF(V425=0,"",ROUNDUP(V425/H425,0)*0.01196),"")</f>
        <v>0.34683999999999998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28.409090909090907</v>
      </c>
      <c r="V429" s="307">
        <f>IFERROR(V423/H423,"0")+IFERROR(V424/H424,"0")+IFERROR(V425/H425,"0")+IFERROR(V426/H426,"0")+IFERROR(V427/H427,"0")+IFERROR(V428/H428,"0")</f>
        <v>29</v>
      </c>
      <c r="W429" s="307">
        <f>IFERROR(IF(W423="",0,W423),"0")+IFERROR(IF(W424="",0,W424),"0")+IFERROR(IF(W425="",0,W425),"0")+IFERROR(IF(W426="",0,W426),"0")+IFERROR(IF(W427="",0,W427),"0")+IFERROR(IF(W428="",0,W428),"0")</f>
        <v>0.34683999999999998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150</v>
      </c>
      <c r="V430" s="307">
        <f>IFERROR(SUM(V423:V428),"0")</f>
        <v>153.12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200</v>
      </c>
      <c r="V449" s="306">
        <f>IFERROR(IF(U449="",0,CEILING((U449/$H449),1)*$H449),"")</f>
        <v>201.48</v>
      </c>
      <c r="W449" s="37">
        <f>IFERROR(IF(V449=0,"",ROUNDUP(V449/H449,0)*0.00753),"")</f>
        <v>0.34638000000000002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150</v>
      </c>
      <c r="V450" s="306">
        <f>IFERROR(IF(U450="",0,CEILING((U450/$H450),1)*$H450),"")</f>
        <v>153.29999999999998</v>
      </c>
      <c r="W450" s="37">
        <f>IFERROR(IF(V450=0,"",ROUNDUP(V450/H450,0)*0.00753),"")</f>
        <v>0.26355000000000001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79.908675799086751</v>
      </c>
      <c r="V451" s="307">
        <f>IFERROR(V449/H449,"0")+IFERROR(V450/H450,"0")</f>
        <v>81</v>
      </c>
      <c r="W451" s="307">
        <f>IFERROR(IF(W449="",0,W449),"0")+IFERROR(IF(W450="",0,W450),"0")</f>
        <v>0.60993000000000008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350</v>
      </c>
      <c r="V452" s="307">
        <f>IFERROR(SUM(V449:V450),"0")</f>
        <v>354.78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1000</v>
      </c>
      <c r="V460" s="306">
        <f>IFERROR(IF(U460="",0,CEILING((U460/$H460),1)*$H460),"")</f>
        <v>1006.1999999999999</v>
      </c>
      <c r="W460" s="37">
        <f>IFERROR(IF(V460=0,"",ROUNDUP(V460/H460,0)*0.02175),"")</f>
        <v>2.8057499999999997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128.2051282051282</v>
      </c>
      <c r="V461" s="307">
        <f>IFERROR(V460/H460,"0")</f>
        <v>129</v>
      </c>
      <c r="W461" s="307">
        <f>IFERROR(IF(W460="",0,W460),"0")</f>
        <v>2.8057499999999997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1000</v>
      </c>
      <c r="V462" s="307">
        <f>IFERROR(SUM(V460:V460),"0")</f>
        <v>1006.1999999999999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4580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4625.28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4854.1336859487546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4902.2480000000005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9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5079.1336859487546</v>
      </c>
      <c r="V466" s="307">
        <f>GrossWeightTotalR+PalletQtyTotalR*25</f>
        <v>5127.2480000000005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653.76792157614068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661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10.267980000000001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252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1410.6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83.22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808.8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202.8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506.88</v>
      </c>
      <c r="R473" s="47">
        <f>IFERROR(V439*1,"0")+IFERROR(V440*1,"0")+IFERROR(V444*1,"0")+IFERROR(V445*1,"0")+IFERROR(V449*1,"0")+IFERROR(V450*1,"0")+IFERROR(V454*1,"0")+IFERROR(V455*1,"0")</f>
        <v>354.78</v>
      </c>
      <c r="S473" s="47">
        <f>IFERROR(V460*1,"0")</f>
        <v>1006.1999999999999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2023-09-01T09:57:48Z</dcterms:modified>
</cp:coreProperties>
</file>