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ЭтаКнига" defaultThemeVersion="124226"/>
  <bookViews>
    <workbookView xWindow="1590" yWindow="0" windowWidth="21825" windowHeight="1395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W454" i="1"/>
  <c r="W456" i="1" s="1"/>
  <c r="V454" i="1"/>
  <c r="M454" i="1"/>
  <c r="U452" i="1"/>
  <c r="V451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W440" i="1"/>
  <c r="V440" i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V423" i="1"/>
  <c r="V430" i="1" s="1"/>
  <c r="M423" i="1"/>
  <c r="U421" i="1"/>
  <c r="U420" i="1"/>
  <c r="W419" i="1"/>
  <c r="V419" i="1"/>
  <c r="M419" i="1"/>
  <c r="V418" i="1"/>
  <c r="V420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M386" i="1"/>
  <c r="U384" i="1"/>
  <c r="V383" i="1"/>
  <c r="U383" i="1"/>
  <c r="W382" i="1"/>
  <c r="V382" i="1"/>
  <c r="M382" i="1"/>
  <c r="V381" i="1"/>
  <c r="M381" i="1"/>
  <c r="U378" i="1"/>
  <c r="U377" i="1"/>
  <c r="V376" i="1"/>
  <c r="U374" i="1"/>
  <c r="U373" i="1"/>
  <c r="W372" i="1"/>
  <c r="V372" i="1"/>
  <c r="M372" i="1"/>
  <c r="V371" i="1"/>
  <c r="W371" i="1" s="1"/>
  <c r="M371" i="1"/>
  <c r="W370" i="1"/>
  <c r="W373" i="1" s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W356" i="1" s="1"/>
  <c r="V343" i="1"/>
  <c r="M343" i="1"/>
  <c r="U341" i="1"/>
  <c r="V340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M326" i="1"/>
  <c r="W325" i="1"/>
  <c r="V325" i="1"/>
  <c r="M325" i="1"/>
  <c r="U323" i="1"/>
  <c r="V322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M314" i="1"/>
  <c r="W313" i="1"/>
  <c r="V313" i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V297" i="1"/>
  <c r="U297" i="1"/>
  <c r="W296" i="1"/>
  <c r="V296" i="1"/>
  <c r="M296" i="1"/>
  <c r="V295" i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W264" i="1" s="1"/>
  <c r="M264" i="1"/>
  <c r="W263" i="1"/>
  <c r="W265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V156" i="1"/>
  <c r="V160" i="1" s="1"/>
  <c r="M156" i="1"/>
  <c r="U154" i="1"/>
  <c r="U153" i="1"/>
  <c r="W152" i="1"/>
  <c r="V152" i="1"/>
  <c r="M152" i="1"/>
  <c r="V151" i="1"/>
  <c r="V154" i="1" s="1"/>
  <c r="U149" i="1"/>
  <c r="U148" i="1"/>
  <c r="W147" i="1"/>
  <c r="V147" i="1"/>
  <c r="M147" i="1"/>
  <c r="V146" i="1"/>
  <c r="I473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W134" i="1"/>
  <c r="W142" i="1" s="1"/>
  <c r="V134" i="1"/>
  <c r="M134" i="1"/>
  <c r="U131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F47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W107" i="1" s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7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W79" i="1"/>
  <c r="V79" i="1"/>
  <c r="W78" i="1"/>
  <c r="V78" i="1"/>
  <c r="M78" i="1"/>
  <c r="U76" i="1"/>
  <c r="U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W59" i="1"/>
  <c r="V59" i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V429" i="1" l="1"/>
  <c r="V180" i="1"/>
  <c r="V85" i="1"/>
  <c r="U463" i="1"/>
  <c r="U466" i="1"/>
  <c r="W75" i="1"/>
  <c r="W85" i="1"/>
  <c r="W160" i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V75" i="1"/>
  <c r="V86" i="1"/>
  <c r="V98" i="1"/>
  <c r="V108" i="1"/>
  <c r="V115" i="1"/>
  <c r="V122" i="1"/>
  <c r="V130" i="1"/>
  <c r="V143" i="1"/>
  <c r="V148" i="1"/>
  <c r="V153" i="1"/>
  <c r="V161" i="1"/>
  <c r="V181" i="1"/>
  <c r="V185" i="1"/>
  <c r="W204" i="1"/>
  <c r="V204" i="1"/>
  <c r="V224" i="1"/>
  <c r="V244" i="1"/>
  <c r="K473" i="1"/>
  <c r="V254" i="1"/>
  <c r="W247" i="1"/>
  <c r="W254" i="1" s="1"/>
  <c r="V266" i="1"/>
  <c r="V271" i="1"/>
  <c r="W268" i="1"/>
  <c r="W271" i="1" s="1"/>
  <c r="W317" i="1"/>
  <c r="W314" i="1"/>
  <c r="N473" i="1"/>
  <c r="V318" i="1"/>
  <c r="W329" i="1"/>
  <c r="W326" i="1"/>
  <c r="V330" i="1"/>
  <c r="V357" i="1"/>
  <c r="V364" i="1"/>
  <c r="W359" i="1"/>
  <c r="W363" i="1" s="1"/>
  <c r="V363" i="1"/>
  <c r="F9" i="1"/>
  <c r="J9" i="1"/>
  <c r="V55" i="1"/>
  <c r="V76" i="1"/>
  <c r="W88" i="1"/>
  <c r="W97" i="1" s="1"/>
  <c r="W110" i="1"/>
  <c r="W114" i="1" s="1"/>
  <c r="W118" i="1"/>
  <c r="W122" i="1" s="1"/>
  <c r="V123" i="1"/>
  <c r="G473" i="1"/>
  <c r="V131" i="1"/>
  <c r="H473" i="1"/>
  <c r="V142" i="1"/>
  <c r="W146" i="1"/>
  <c r="W148" i="1" s="1"/>
  <c r="V149" i="1"/>
  <c r="W151" i="1"/>
  <c r="W153" i="1" s="1"/>
  <c r="W163" i="1"/>
  <c r="W180" i="1" s="1"/>
  <c r="W183" i="1"/>
  <c r="W185" i="1" s="1"/>
  <c r="J473" i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5" i="1"/>
  <c r="V260" i="1"/>
  <c r="W257" i="1"/>
  <c r="W259" i="1" s="1"/>
  <c r="L473" i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3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5" i="1"/>
  <c r="V442" i="1"/>
  <c r="W439" i="1"/>
  <c r="W441" i="1" s="1"/>
  <c r="V457" i="1"/>
  <c r="S473" i="1"/>
  <c r="V461" i="1"/>
  <c r="W460" i="1"/>
  <c r="W461" i="1" s="1"/>
  <c r="V462" i="1"/>
  <c r="R473" i="1"/>
  <c r="V467" i="1" l="1"/>
  <c r="W468" i="1"/>
  <c r="V463" i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<sst xmlns="http://schemas.openxmlformats.org/spreadsheetml/2006/main" count="1693" uniqueCount="649">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</sst>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135</v>
      </c>
      <c r="V46" s="306">
        <f>IFERROR(IF(U46="",0,CEILING((U46/$H46),1)*$H46),"")</f>
        <v>140.4</v>
      </c>
      <c r="W46" s="37">
        <f>IFERROR(IF(V46=0,"",ROUNDUP(V46/H46,0)*0.02175),"")</f>
        <v>0.28275</v>
      </c>
      <c r="X46" s="57"/>
      <c r="Y46" s="58"/>
      <c r="AC46" s="59"/>
      <c r="AZ46" s="70" t="s">
        <v>1</v>
      </c>
    </row>
    <row r="47" spans="1:52" ht="27" customHeight="1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12.5</v>
      </c>
      <c r="V48" s="307">
        <f>IFERROR(V46/H46,"0")+IFERROR(V47/H47,"0")</f>
        <v>13</v>
      </c>
      <c r="W48" s="307">
        <f>IFERROR(IF(W46="",0,W46),"0")+IFERROR(IF(W47="",0,W47),"0")</f>
        <v>0.28275</v>
      </c>
      <c r="X48" s="308"/>
      <c r="Y48" s="308"/>
    </row>
    <row r="49" spans="1:5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135</v>
      </c>
      <c r="V49" s="307">
        <f>IFERROR(SUM(V46:V47),"0")</f>
        <v>140.4</v>
      </c>
      <c r="W49" s="38"/>
      <c r="X49" s="308"/>
      <c r="Y49" s="308"/>
    </row>
    <row r="50" spans="1:52" ht="16.5" customHeight="1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410</v>
      </c>
      <c r="V52" s="306">
        <f>IFERROR(IF(U52="",0,CEILING((U52/$H52),1)*$H52),"")</f>
        <v>410.40000000000003</v>
      </c>
      <c r="W52" s="37">
        <f>IFERROR(IF(V52=0,"",ROUNDUP(V52/H52,0)*0.02175),"")</f>
        <v>0.8264999999999999</v>
      </c>
      <c r="X52" s="57"/>
      <c r="Y52" s="58"/>
      <c r="AC52" s="59"/>
      <c r="AZ52" s="72" t="s">
        <v>1</v>
      </c>
    </row>
    <row r="53" spans="1:52" ht="27" customHeight="1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37.962962962962962</v>
      </c>
      <c r="V55" s="307">
        <f>IFERROR(V52/H52,"0")+IFERROR(V53/H53,"0")+IFERROR(V54/H54,"0")</f>
        <v>38</v>
      </c>
      <c r="W55" s="307">
        <f>IFERROR(IF(W52="",0,W52),"0")+IFERROR(IF(W53="",0,W53),"0")+IFERROR(IF(W54="",0,W54),"0")</f>
        <v>0.8264999999999999</v>
      </c>
      <c r="X55" s="308"/>
      <c r="Y55" s="308"/>
    </row>
    <row r="56" spans="1:5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410</v>
      </c>
      <c r="V56" s="307">
        <f>IFERROR(SUM(V52:V54),"0")</f>
        <v>410.40000000000003</v>
      </c>
      <c r="W56" s="38"/>
      <c r="X56" s="308"/>
      <c r="Y56" s="308"/>
    </row>
    <row r="57" spans="1:52" ht="16.5" customHeight="1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135</v>
      </c>
      <c r="V60" s="306">
        <f t="shared" si="2"/>
        <v>140.4</v>
      </c>
      <c r="W60" s="37">
        <f>IFERROR(IF(V60=0,"",ROUNDUP(V60/H60,0)*0.02175),"")</f>
        <v>0.28275</v>
      </c>
      <c r="X60" s="57"/>
      <c r="Y60" s="58"/>
      <c r="AC60" s="59"/>
      <c r="AZ60" s="76" t="s">
        <v>1</v>
      </c>
    </row>
    <row r="61" spans="1:52" ht="27" customHeight="1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135</v>
      </c>
      <c r="V61" s="306">
        <f t="shared" si="2"/>
        <v>140.4</v>
      </c>
      <c r="W61" s="37">
        <f>IFERROR(IF(V61=0,"",ROUNDUP(V61/H61,0)*0.02175),"")</f>
        <v>0.28275</v>
      </c>
      <c r="X61" s="57"/>
      <c r="Y61" s="58"/>
      <c r="AC61" s="59"/>
      <c r="AZ61" s="77" t="s">
        <v>1</v>
      </c>
    </row>
    <row r="62" spans="1:52" ht="16.5" customHeight="1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135</v>
      </c>
      <c r="V62" s="306">
        <f t="shared" si="2"/>
        <v>140.4</v>
      </c>
      <c r="W62" s="37">
        <f>IFERROR(IF(V62=0,"",ROUNDUP(V62/H62,0)*0.02175),"")</f>
        <v>0.28275</v>
      </c>
      <c r="X62" s="57"/>
      <c r="Y62" s="58"/>
      <c r="AC62" s="59"/>
      <c r="AZ62" s="78" t="s">
        <v>1</v>
      </c>
    </row>
    <row r="63" spans="1:52" ht="16.5" customHeight="1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135</v>
      </c>
      <c r="V63" s="306">
        <f t="shared" si="2"/>
        <v>140.4</v>
      </c>
      <c r="W63" s="37">
        <f>IFERROR(IF(V63=0,"",ROUNDUP(V63/H63,0)*0.02175),"")</f>
        <v>0.28275</v>
      </c>
      <c r="X63" s="57"/>
      <c r="Y63" s="58"/>
      <c r="AC63" s="59"/>
      <c r="AZ63" s="79" t="s">
        <v>1</v>
      </c>
    </row>
    <row r="64" spans="1:52" ht="27" customHeight="1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50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52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1.131</v>
      </c>
      <c r="X75" s="308"/>
      <c r="Y75" s="308"/>
    </row>
    <row r="76" spans="1:5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540</v>
      </c>
      <c r="V76" s="307">
        <f>IFERROR(SUM(V59:V74),"0")</f>
        <v>561.6</v>
      </c>
      <c r="W76" s="38"/>
      <c r="X76" s="308"/>
      <c r="Y76" s="308"/>
    </row>
    <row r="77" spans="1:52" ht="14.25" customHeight="1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135</v>
      </c>
      <c r="V80" s="306">
        <f t="shared" si="4"/>
        <v>140.4</v>
      </c>
      <c r="W80" s="37">
        <f>IFERROR(IF(V80=0,"",ROUNDUP(V80/H80,0)*0.02175),"")</f>
        <v>0.28275</v>
      </c>
      <c r="X80" s="57"/>
      <c r="Y80" s="58"/>
      <c r="AC80" s="59"/>
      <c r="AZ80" s="93" t="s">
        <v>1</v>
      </c>
    </row>
    <row r="81" spans="1:52" ht="27" customHeight="1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12.5</v>
      </c>
      <c r="V85" s="307">
        <f>IFERROR(V78/H78,"0")+IFERROR(V79/H79,"0")+IFERROR(V80/H80,"0")+IFERROR(V81/H81,"0")+IFERROR(V82/H82,"0")+IFERROR(V83/H83,"0")+IFERROR(V84/H84,"0")</f>
        <v>13</v>
      </c>
      <c r="W85" s="307">
        <f>IFERROR(IF(W78="",0,W78),"0")+IFERROR(IF(W79="",0,W79),"0")+IFERROR(IF(W80="",0,W80),"0")+IFERROR(IF(W81="",0,W81),"0")+IFERROR(IF(W82="",0,W82),"0")+IFERROR(IF(W83="",0,W83),"0")+IFERROR(IF(W84="",0,W84),"0")</f>
        <v>0.28275</v>
      </c>
      <c r="X85" s="308"/>
      <c r="Y85" s="308"/>
    </row>
    <row r="86" spans="1:5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135</v>
      </c>
      <c r="V86" s="307">
        <f>IFERROR(SUM(V78:V84),"0")</f>
        <v>140.4</v>
      </c>
      <c r="W86" s="38"/>
      <c r="X86" s="308"/>
      <c r="Y86" s="308"/>
    </row>
    <row r="87" spans="1:52" ht="14.25" customHeight="1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920</v>
      </c>
      <c r="V169" s="306">
        <f t="shared" si="8"/>
        <v>921.59999999999991</v>
      </c>
      <c r="W169" s="37">
        <f>IFERROR(IF(V169=0,"",ROUNDUP(V169/H169,0)*0.00753),"")</f>
        <v>2.8915199999999999</v>
      </c>
      <c r="X169" s="57"/>
      <c r="Y169" s="58"/>
      <c r="AC169" s="59"/>
      <c r="AZ169" s="147" t="s">
        <v>1</v>
      </c>
    </row>
    <row r="170" spans="1:52" ht="27" customHeight="1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1050</v>
      </c>
      <c r="V171" s="306">
        <f t="shared" si="8"/>
        <v>1051.2</v>
      </c>
      <c r="W171" s="37">
        <f>IFERROR(IF(V171=0,"",ROUNDUP(V171/H171,0)*0.00753),"")</f>
        <v>3.2981400000000001</v>
      </c>
      <c r="X171" s="57"/>
      <c r="Y171" s="58"/>
      <c r="AC171" s="59"/>
      <c r="AZ171" s="149" t="s">
        <v>1</v>
      </c>
    </row>
    <row r="172" spans="1:52" ht="27" customHeight="1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700</v>
      </c>
      <c r="V173" s="306">
        <f t="shared" si="8"/>
        <v>700.8</v>
      </c>
      <c r="W173" s="37">
        <f t="shared" ref="W173:W179" si="9">IFERROR(IF(V173=0,"",ROUNDUP(V173/H173,0)*0.00753),"")</f>
        <v>2.19876</v>
      </c>
      <c r="X173" s="57"/>
      <c r="Y173" s="58"/>
      <c r="AC173" s="59"/>
      <c r="AZ173" s="151" t="s">
        <v>1</v>
      </c>
    </row>
    <row r="174" spans="1:52" ht="27" customHeight="1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760</v>
      </c>
      <c r="V175" s="306">
        <f t="shared" si="8"/>
        <v>760.8</v>
      </c>
      <c r="W175" s="37">
        <f t="shared" si="9"/>
        <v>2.3870100000000001</v>
      </c>
      <c r="X175" s="57"/>
      <c r="Y175" s="58"/>
      <c r="AC175" s="59"/>
      <c r="AZ175" s="153" t="s">
        <v>1</v>
      </c>
    </row>
    <row r="176" spans="1:52" ht="27" customHeight="1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420</v>
      </c>
      <c r="V176" s="306">
        <f t="shared" si="8"/>
        <v>420</v>
      </c>
      <c r="W176" s="37">
        <f t="shared" si="9"/>
        <v>1.31775</v>
      </c>
      <c r="X176" s="57"/>
      <c r="Y176" s="58"/>
      <c r="AC176" s="59"/>
      <c r="AZ176" s="154" t="s">
        <v>1</v>
      </c>
    </row>
    <row r="177" spans="1:52" ht="16.5" customHeight="1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550</v>
      </c>
      <c r="V178" s="306">
        <f t="shared" si="8"/>
        <v>552</v>
      </c>
      <c r="W178" s="37">
        <f t="shared" si="9"/>
        <v>1.7319</v>
      </c>
      <c r="X178" s="57"/>
      <c r="Y178" s="58"/>
      <c r="AC178" s="59"/>
      <c r="AZ178" s="156" t="s">
        <v>1</v>
      </c>
    </row>
    <row r="179" spans="1:52" ht="27" customHeight="1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700</v>
      </c>
      <c r="V179" s="306">
        <f t="shared" si="8"/>
        <v>700.8</v>
      </c>
      <c r="W179" s="37">
        <f t="shared" si="9"/>
        <v>2.19876</v>
      </c>
      <c r="X179" s="57"/>
      <c r="Y179" s="58"/>
      <c r="AC179" s="59"/>
      <c r="AZ179" s="157" t="s">
        <v>1</v>
      </c>
    </row>
    <row r="180" spans="1:5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2125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2128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16.02384</v>
      </c>
      <c r="X180" s="308"/>
      <c r="Y180" s="308"/>
    </row>
    <row r="181" spans="1:5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5100</v>
      </c>
      <c r="V181" s="307">
        <f>IFERROR(SUM(V163:V179),"0")</f>
        <v>5107.2</v>
      </c>
      <c r="W181" s="38"/>
      <c r="X181" s="308"/>
      <c r="Y181" s="308"/>
    </row>
    <row r="182" spans="1:52" ht="14.25" customHeight="1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700</v>
      </c>
      <c r="V183" s="306">
        <f>IFERROR(IF(U183="",0,CEILING((U183/$H183),1)*$H183),"")</f>
        <v>700.8</v>
      </c>
      <c r="W183" s="37">
        <f>IFERROR(IF(V183=0,"",ROUNDUP(V183/H183,0)*0.00753),"")</f>
        <v>2.19876</v>
      </c>
      <c r="X183" s="57"/>
      <c r="Y183" s="58"/>
      <c r="AC183" s="59"/>
      <c r="AZ183" s="158" t="s">
        <v>1</v>
      </c>
    </row>
    <row r="184" spans="1:52" ht="27" customHeight="1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290</v>
      </c>
      <c r="V184" s="306">
        <f>IFERROR(IF(U184="",0,CEILING((U184/$H184),1)*$H184),"")</f>
        <v>290.39999999999998</v>
      </c>
      <c r="W184" s="37">
        <f>IFERROR(IF(V184=0,"",ROUNDUP(V184/H184,0)*0.00753),"")</f>
        <v>0.91113</v>
      </c>
      <c r="X184" s="57"/>
      <c r="Y184" s="58"/>
      <c r="AC184" s="59"/>
      <c r="AZ184" s="159" t="s">
        <v>1</v>
      </c>
    </row>
    <row r="185" spans="1:5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412.5</v>
      </c>
      <c r="V185" s="307">
        <f>IFERROR(V183/H183,"0")+IFERROR(V184/H184,"0")</f>
        <v>413</v>
      </c>
      <c r="W185" s="307">
        <f>IFERROR(IF(W183="",0,W183),"0")+IFERROR(IF(W184="",0,W184),"0")</f>
        <v>3.10989</v>
      </c>
      <c r="X185" s="308"/>
      <c r="Y185" s="308"/>
    </row>
    <row r="186" spans="1:5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990</v>
      </c>
      <c r="V186" s="307">
        <f>IFERROR(SUM(V183:V184),"0")</f>
        <v>991.19999999999993</v>
      </c>
      <c r="W186" s="38"/>
      <c r="X186" s="308"/>
      <c r="Y186" s="308"/>
    </row>
    <row r="187" spans="1:52" ht="16.5" customHeight="1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577</v>
      </c>
      <c r="V269" s="306">
        <f>IFERROR(IF(U269="",0,CEILING((U269/$H269),1)*$H269),"")</f>
        <v>577.08000000000004</v>
      </c>
      <c r="W269" s="37">
        <f>IFERROR(IF(V269=0,"",ROUNDUP(V269/H269,0)*0.00753),"")</f>
        <v>1.72437</v>
      </c>
      <c r="X269" s="57"/>
      <c r="Y269" s="58"/>
      <c r="AC269" s="59"/>
      <c r="AZ269" s="208" t="s">
        <v>1</v>
      </c>
    </row>
    <row r="270" spans="1:52" ht="27" customHeight="1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228.96825396825398</v>
      </c>
      <c r="V271" s="307">
        <f>IFERROR(V268/H268,"0")+IFERROR(V269/H269,"0")+IFERROR(V270/H270,"0")</f>
        <v>229.00000000000003</v>
      </c>
      <c r="W271" s="307">
        <f>IFERROR(IF(W268="",0,W268),"0")+IFERROR(IF(W269="",0,W269),"0")+IFERROR(IF(W270="",0,W270),"0")</f>
        <v>1.72437</v>
      </c>
      <c r="X271" s="308"/>
      <c r="Y271" s="308"/>
    </row>
    <row r="272" spans="1:5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577</v>
      </c>
      <c r="V272" s="307">
        <f>IFERROR(SUM(V268:V270),"0")</f>
        <v>577.08000000000004</v>
      </c>
      <c r="W272" s="38"/>
      <c r="X272" s="308"/>
      <c r="Y272" s="308"/>
    </row>
    <row r="273" spans="1:52" ht="14.25" customHeight="1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880</v>
      </c>
      <c r="V407" s="306">
        <f t="shared" si="18"/>
        <v>881.76</v>
      </c>
      <c r="W407" s="37">
        <f>IFERROR(IF(V407=0,"",ROUNDUP(V407/H407,0)*0.01196),"")</f>
        <v>1.99732</v>
      </c>
      <c r="X407" s="57"/>
      <c r="Y407" s="58"/>
      <c r="AC407" s="59"/>
      <c r="AZ407" s="272" t="s">
        <v>1</v>
      </c>
    </row>
    <row r="408" spans="1:52" ht="27" customHeight="1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880</v>
      </c>
      <c r="V408" s="306">
        <f t="shared" si="18"/>
        <v>881.76</v>
      </c>
      <c r="W408" s="37">
        <f>IFERROR(IF(V408=0,"",ROUNDUP(V408/H408,0)*0.01196),"")</f>
        <v>1.99732</v>
      </c>
      <c r="X408" s="57"/>
      <c r="Y408" s="58"/>
      <c r="AC408" s="59"/>
      <c r="AZ408" s="273" t="s">
        <v>1</v>
      </c>
    </row>
    <row r="409" spans="1:52" ht="27" customHeight="1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610</v>
      </c>
      <c r="V409" s="306">
        <f t="shared" si="18"/>
        <v>612.48</v>
      </c>
      <c r="W409" s="37">
        <f>IFERROR(IF(V409=0,"",ROUNDUP(V409/H409,0)*0.01196),"")</f>
        <v>1.3873599999999999</v>
      </c>
      <c r="X409" s="57"/>
      <c r="Y409" s="58"/>
      <c r="AC409" s="59"/>
      <c r="AZ409" s="274" t="s">
        <v>1</v>
      </c>
    </row>
    <row r="410" spans="1:52" ht="27" customHeight="1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448.86363636363637</v>
      </c>
      <c r="V415" s="307">
        <f>IFERROR(V406/H406,"0")+IFERROR(V407/H407,"0")+IFERROR(V408/H408,"0")+IFERROR(V409/H409,"0")+IFERROR(V410/H410,"0")+IFERROR(V411/H411,"0")+IFERROR(V412/H412,"0")+IFERROR(V413/H413,"0")+IFERROR(V414/H414,"0")</f>
        <v>450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5.3819999999999997</v>
      </c>
      <c r="X415" s="308"/>
      <c r="Y415" s="308"/>
    </row>
    <row r="416" spans="1:5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2370</v>
      </c>
      <c r="V416" s="307">
        <f>IFERROR(SUM(V406:V414),"0")</f>
        <v>2376</v>
      </c>
      <c r="W416" s="38"/>
      <c r="X416" s="308"/>
      <c r="Y416" s="308"/>
    </row>
    <row r="417" spans="1:52" ht="14.25" customHeight="1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880</v>
      </c>
      <c r="V418" s="306">
        <f>IFERROR(IF(U418="",0,CEILING((U418/$H418),1)*$H418),"")</f>
        <v>881.76</v>
      </c>
      <c r="W418" s="37">
        <f>IFERROR(IF(V418=0,"",ROUNDUP(V418/H418,0)*0.01196),"")</f>
        <v>1.99732</v>
      </c>
      <c r="X418" s="57"/>
      <c r="Y418" s="58"/>
      <c r="AC418" s="59"/>
      <c r="AZ418" s="280" t="s">
        <v>1</v>
      </c>
    </row>
    <row r="419" spans="1:52" ht="16.5" customHeight="1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166.66666666666666</v>
      </c>
      <c r="V420" s="307">
        <f>IFERROR(V418/H418,"0")+IFERROR(V419/H419,"0")</f>
        <v>167</v>
      </c>
      <c r="W420" s="307">
        <f>IFERROR(IF(W418="",0,W418),"0")+IFERROR(IF(W419="",0,W419),"0")</f>
        <v>1.99732</v>
      </c>
      <c r="X420" s="308"/>
      <c r="Y420" s="308"/>
    </row>
    <row r="421" spans="1:5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880</v>
      </c>
      <c r="V421" s="307">
        <f>IFERROR(SUM(V418:V419),"0")</f>
        <v>881.76</v>
      </c>
      <c r="W421" s="38"/>
      <c r="X421" s="308"/>
      <c r="Y421" s="308"/>
    </row>
    <row r="422" spans="1:52" ht="14.25" customHeight="1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1400</v>
      </c>
      <c r="V423" s="306">
        <f t="shared" ref="V423:V428" si="19">IFERROR(IF(U423="",0,CEILING((U423/$H423),1)*$H423),"")</f>
        <v>1404.48</v>
      </c>
      <c r="W423" s="37">
        <f>IFERROR(IF(V423=0,"",ROUNDUP(V423/H423,0)*0.01196),"")</f>
        <v>3.1813600000000002</v>
      </c>
      <c r="X423" s="57"/>
      <c r="Y423" s="58"/>
      <c r="AC423" s="59"/>
      <c r="AZ423" s="282" t="s">
        <v>1</v>
      </c>
    </row>
    <row r="424" spans="1:52" ht="27" customHeight="1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825</v>
      </c>
      <c r="V424" s="306">
        <f t="shared" si="19"/>
        <v>828.96</v>
      </c>
      <c r="W424" s="37">
        <f>IFERROR(IF(V424=0,"",ROUNDUP(V424/H424,0)*0.01196),"")</f>
        <v>1.8777200000000001</v>
      </c>
      <c r="X424" s="57"/>
      <c r="Y424" s="58"/>
      <c r="AC424" s="59"/>
      <c r="AZ424" s="283" t="s">
        <v>1</v>
      </c>
    </row>
    <row r="425" spans="1:52" ht="27" customHeight="1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275</v>
      </c>
      <c r="V425" s="306">
        <f t="shared" si="19"/>
        <v>279.84000000000003</v>
      </c>
      <c r="W425" s="37">
        <f>IFERROR(IF(V425=0,"",ROUNDUP(V425/H425,0)*0.01196),"")</f>
        <v>0.63388</v>
      </c>
      <c r="X425" s="57"/>
      <c r="Y425" s="58"/>
      <c r="AC425" s="59"/>
      <c r="AZ425" s="284" t="s">
        <v>1</v>
      </c>
    </row>
    <row r="426" spans="1:52" ht="27" customHeight="1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473.48484848484844</v>
      </c>
      <c r="V429" s="307">
        <f>IFERROR(V423/H423,"0")+IFERROR(V424/H424,"0")+IFERROR(V425/H425,"0")+IFERROR(V426/H426,"0")+IFERROR(V427/H427,"0")+IFERROR(V428/H428,"0")</f>
        <v>476</v>
      </c>
      <c r="W429" s="307">
        <f>IFERROR(IF(W423="",0,W423),"0")+IFERROR(IF(W424="",0,W424),"0")+IFERROR(IF(W425="",0,W425),"0")+IFERROR(IF(W426="",0,W426),"0")+IFERROR(IF(W427="",0,W427),"0")+IFERROR(IF(W428="",0,W428),"0")</f>
        <v>5.6929599999999994</v>
      </c>
      <c r="X429" s="308"/>
      <c r="Y429" s="308"/>
    </row>
    <row r="430" spans="1:5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2500</v>
      </c>
      <c r="V430" s="307">
        <f>IFERROR(SUM(V423:V428),"0")</f>
        <v>2513.2800000000002</v>
      </c>
      <c r="W430" s="38"/>
      <c r="X430" s="308"/>
      <c r="Y430" s="308"/>
    </row>
    <row r="431" spans="1:52" ht="14.25" customHeight="1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13637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13699.32</v>
      </c>
      <c r="W463" s="38"/>
      <c r="X463" s="308"/>
      <c r="Y463" s="308"/>
    </row>
    <row r="464" spans="1:5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14783.64704184704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14849.743999999997</v>
      </c>
      <c r="W464" s="38"/>
      <c r="X464" s="308"/>
      <c r="Y464" s="308"/>
    </row>
    <row r="465" spans="1:28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31</v>
      </c>
      <c r="W465" s="38"/>
      <c r="X465" s="308"/>
      <c r="Y465" s="308"/>
    </row>
    <row r="466" spans="1:28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15558.64704184704</v>
      </c>
      <c r="V466" s="307">
        <f>GrossWeightTotalR+PalletQtyTotalR*25</f>
        <v>15624.743999999997</v>
      </c>
      <c r="W466" s="38"/>
      <c r="X466" s="308"/>
      <c r="Y466" s="308"/>
    </row>
    <row r="467" spans="1:28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3968.4463684463685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3979</v>
      </c>
      <c r="W467" s="38"/>
      <c r="X467" s="308"/>
      <c r="Y467" s="308"/>
    </row>
    <row r="468" spans="1:28" ht="14.25" customHeight="1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36.453379999999996</v>
      </c>
      <c r="X468" s="308"/>
      <c r="Y468" s="308"/>
    </row>
    <row r="469" spans="1:28" ht="13.5" customHeight="1" thickBot="1"/>
    <row r="470" spans="1:28" ht="27" customHeight="1" thickTop="1" thickBot="1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140.4</v>
      </c>
      <c r="D473" s="47">
        <f>IFERROR(V52*1,"0")+IFERROR(V53*1,"0")+IFERROR(V54*1,"0")</f>
        <v>410.40000000000003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702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6098.4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577.08000000000004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5771.04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604</v>
      </c>
      <c r="H1" s="53"/>
    </row>
    <row r="3" spans="2:8">
      <c r="B3" s="48" t="s">
        <v>605</v>
      </c>
      <c r="C3" s="48"/>
      <c r="D3" s="48"/>
      <c r="E3" s="48"/>
    </row>
    <row r="4" spans="2:8">
      <c r="B4" s="48" t="s">
        <v>12</v>
      </c>
      <c r="C4" s="48"/>
      <c r="D4" s="48"/>
      <c r="E4" s="48"/>
    </row>
    <row r="6" spans="2:8">
      <c r="B6" s="48" t="s">
        <v>14</v>
      </c>
      <c r="C6" s="48" t="s">
        <v>606</v>
      </c>
      <c r="D6" s="48" t="s">
        <v>607</v>
      </c>
      <c r="E6" s="48"/>
    </row>
    <row r="7" spans="2:8">
      <c r="B7" s="48" t="s">
        <v>608</v>
      </c>
      <c r="C7" s="48" t="s">
        <v>609</v>
      </c>
      <c r="D7" s="48" t="s">
        <v>610</v>
      </c>
      <c r="E7" s="48"/>
    </row>
    <row r="8" spans="2:8">
      <c r="B8" s="48" t="s">
        <v>611</v>
      </c>
      <c r="C8" s="48" t="s">
        <v>612</v>
      </c>
      <c r="D8" s="48" t="s">
        <v>613</v>
      </c>
      <c r="E8" s="48"/>
    </row>
    <row r="9" spans="2:8">
      <c r="B9" s="48" t="s">
        <v>614</v>
      </c>
      <c r="C9" s="48" t="s">
        <v>615</v>
      </c>
      <c r="D9" s="48" t="s">
        <v>616</v>
      </c>
      <c r="E9" s="48"/>
    </row>
    <row r="10" spans="2:8">
      <c r="B10" s="48" t="s">
        <v>617</v>
      </c>
      <c r="C10" s="48" t="s">
        <v>618</v>
      </c>
      <c r="D10" s="48" t="s">
        <v>619</v>
      </c>
      <c r="E10" s="48"/>
    </row>
    <row r="11" spans="2:8">
      <c r="B11" s="48" t="s">
        <v>620</v>
      </c>
      <c r="C11" s="48" t="s">
        <v>621</v>
      </c>
      <c r="D11" s="48" t="s">
        <v>622</v>
      </c>
      <c r="E11" s="48"/>
    </row>
    <row r="12" spans="2:8">
      <c r="B12" s="48" t="s">
        <v>623</v>
      </c>
      <c r="C12" s="48" t="s">
        <v>624</v>
      </c>
      <c r="D12" s="48" t="s">
        <v>625</v>
      </c>
      <c r="E12" s="48"/>
    </row>
    <row r="13" spans="2:8">
      <c r="B13" s="48" t="s">
        <v>626</v>
      </c>
      <c r="C13" s="48" t="s">
        <v>627</v>
      </c>
      <c r="D13" s="48" t="s">
        <v>628</v>
      </c>
      <c r="E13" s="48"/>
    </row>
    <row r="15" spans="2:8">
      <c r="B15" s="48" t="s">
        <v>629</v>
      </c>
      <c r="C15" s="48" t="s">
        <v>606</v>
      </c>
      <c r="D15" s="48"/>
      <c r="E15" s="48"/>
    </row>
    <row r="17" spans="2:5">
      <c r="B17" s="48" t="s">
        <v>630</v>
      </c>
      <c r="C17" s="48" t="s">
        <v>609</v>
      </c>
      <c r="D17" s="48"/>
      <c r="E17" s="48"/>
    </row>
    <row r="19" spans="2:5">
      <c r="B19" s="48" t="s">
        <v>631</v>
      </c>
      <c r="C19" s="48" t="s">
        <v>612</v>
      </c>
      <c r="D19" s="48"/>
      <c r="E19" s="48"/>
    </row>
    <row r="21" spans="2:5">
      <c r="B21" s="48" t="s">
        <v>632</v>
      </c>
      <c r="C21" s="48" t="s">
        <v>615</v>
      </c>
      <c r="D21" s="48"/>
      <c r="E21" s="48"/>
    </row>
    <row r="23" spans="2:5">
      <c r="B23" s="48" t="s">
        <v>633</v>
      </c>
      <c r="C23" s="48" t="s">
        <v>618</v>
      </c>
      <c r="D23" s="48"/>
      <c r="E23" s="48"/>
    </row>
    <row r="25" spans="2:5">
      <c r="B25" s="48" t="s">
        <v>634</v>
      </c>
      <c r="C25" s="48" t="s">
        <v>621</v>
      </c>
      <c r="D25" s="48"/>
      <c r="E25" s="48"/>
    </row>
    <row r="27" spans="2:5">
      <c r="B27" s="48" t="s">
        <v>635</v>
      </c>
      <c r="C27" s="48" t="s">
        <v>624</v>
      </c>
      <c r="D27" s="48"/>
      <c r="E27" s="48"/>
    </row>
    <row r="29" spans="2:5">
      <c r="B29" s="48" t="s">
        <v>636</v>
      </c>
      <c r="C29" s="48" t="s">
        <v>627</v>
      </c>
      <c r="D29" s="48"/>
      <c r="E29" s="48"/>
    </row>
    <row r="31" spans="2:5">
      <c r="B31" s="48" t="s">
        <v>637</v>
      </c>
      <c r="C31" s="48"/>
      <c r="D31" s="48"/>
      <c r="E31" s="48"/>
    </row>
    <row r="32" spans="2:5">
      <c r="B32" s="48" t="s">
        <v>638</v>
      </c>
      <c r="C32" s="48"/>
      <c r="D32" s="48"/>
      <c r="E32" s="48"/>
    </row>
    <row r="33" spans="2:5">
      <c r="B33" s="48" t="s">
        <v>639</v>
      </c>
      <c r="C33" s="48"/>
      <c r="D33" s="48"/>
      <c r="E33" s="48"/>
    </row>
    <row r="34" spans="2:5">
      <c r="B34" s="48" t="s">
        <v>640</v>
      </c>
      <c r="C34" s="48"/>
      <c r="D34" s="48"/>
      <c r="E34" s="48"/>
    </row>
    <row r="35" spans="2:5">
      <c r="B35" s="48" t="s">
        <v>641</v>
      </c>
      <c r="C35" s="48"/>
      <c r="D35" s="48"/>
      <c r="E35" s="48"/>
    </row>
    <row r="36" spans="2:5">
      <c r="B36" s="48" t="s">
        <v>642</v>
      </c>
      <c r="C36" s="48"/>
      <c r="D36" s="48"/>
      <c r="E36" s="48"/>
    </row>
    <row r="37" spans="2:5">
      <c r="B37" s="48" t="s">
        <v>643</v>
      </c>
      <c r="C37" s="48"/>
      <c r="D37" s="48"/>
      <c r="E37" s="48"/>
    </row>
    <row r="38" spans="2:5">
      <c r="B38" s="48" t="s">
        <v>644</v>
      </c>
      <c r="C38" s="48"/>
      <c r="D38" s="48"/>
      <c r="E38" s="48"/>
    </row>
    <row r="39" spans="2:5">
      <c r="B39" s="48" t="s">
        <v>645</v>
      </c>
      <c r="C39" s="48"/>
      <c r="D39" s="48"/>
      <c r="E39" s="48"/>
    </row>
    <row r="40" spans="2:5">
      <c r="B40" s="48" t="s">
        <v>646</v>
      </c>
      <c r="C40" s="48"/>
      <c r="D40" s="48"/>
      <c r="E40" s="48"/>
    </row>
    <row r="41" spans="2:5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dcterms:created xsi:type="dcterms:W3CDTF">2021-11-12T12:13:19Z</dcterms:created>
  <dcterms:modified xsi:type="dcterms:W3CDTF">2023-09-02T07:18:27Z</dcterms:modified>
</cp:coreProperties>
</file>