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5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V318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U297" i="1"/>
  <c r="V296" i="1"/>
  <c r="W296" i="1" s="1"/>
  <c r="M296" i="1"/>
  <c r="V295" i="1"/>
  <c r="V297" i="1" s="1"/>
  <c r="M295" i="1"/>
  <c r="U293" i="1"/>
  <c r="U292" i="1"/>
  <c r="W291" i="1"/>
  <c r="V291" i="1"/>
  <c r="M291" i="1"/>
  <c r="V290" i="1"/>
  <c r="W290" i="1" s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M241" i="1"/>
  <c r="W240" i="1"/>
  <c r="W243" i="1" s="1"/>
  <c r="V240" i="1"/>
  <c r="V244" i="1" s="1"/>
  <c r="M240" i="1"/>
  <c r="U238" i="1"/>
  <c r="U237" i="1"/>
  <c r="W236" i="1"/>
  <c r="V236" i="1"/>
  <c r="M236" i="1"/>
  <c r="V235" i="1"/>
  <c r="V238" i="1" s="1"/>
  <c r="V234" i="1"/>
  <c r="W234" i="1" s="1"/>
  <c r="U232" i="1"/>
  <c r="U231" i="1"/>
  <c r="W230" i="1"/>
  <c r="V230" i="1"/>
  <c r="M230" i="1"/>
  <c r="W229" i="1"/>
  <c r="V229" i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W213" i="1"/>
  <c r="V213" i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W189" i="1"/>
  <c r="V189" i="1"/>
  <c r="V204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V164" i="1"/>
  <c r="W164" i="1" s="1"/>
  <c r="M164" i="1"/>
  <c r="W163" i="1"/>
  <c r="V163" i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W156" i="1"/>
  <c r="W160" i="1" s="1"/>
  <c r="V156" i="1"/>
  <c r="V161" i="1" s="1"/>
  <c r="M156" i="1"/>
  <c r="U154" i="1"/>
  <c r="U153" i="1"/>
  <c r="V152" i="1"/>
  <c r="W152" i="1" s="1"/>
  <c r="M152" i="1"/>
  <c r="V151" i="1"/>
  <c r="V149" i="1"/>
  <c r="U149" i="1"/>
  <c r="U148" i="1"/>
  <c r="V147" i="1"/>
  <c r="W147" i="1" s="1"/>
  <c r="M147" i="1"/>
  <c r="W146" i="1"/>
  <c r="W148" i="1" s="1"/>
  <c r="V146" i="1"/>
  <c r="I473" i="1" s="1"/>
  <c r="M146" i="1"/>
  <c r="U143" i="1"/>
  <c r="U142" i="1"/>
  <c r="W141" i="1"/>
  <c r="V141" i="1"/>
  <c r="M141" i="1"/>
  <c r="W140" i="1"/>
  <c r="V140" i="1"/>
  <c r="M140" i="1"/>
  <c r="W139" i="1"/>
  <c r="V139" i="1"/>
  <c r="M139" i="1"/>
  <c r="V138" i="1"/>
  <c r="W138" i="1" s="1"/>
  <c r="M138" i="1"/>
  <c r="W137" i="1"/>
  <c r="V137" i="1"/>
  <c r="M137" i="1"/>
  <c r="W136" i="1"/>
  <c r="V136" i="1"/>
  <c r="M136" i="1"/>
  <c r="V135" i="1"/>
  <c r="W135" i="1" s="1"/>
  <c r="M135" i="1"/>
  <c r="V134" i="1"/>
  <c r="V143" i="1" s="1"/>
  <c r="M134" i="1"/>
  <c r="U131" i="1"/>
  <c r="V130" i="1"/>
  <c r="U130" i="1"/>
  <c r="V129" i="1"/>
  <c r="W129" i="1" s="1"/>
  <c r="M129" i="1"/>
  <c r="W128" i="1"/>
  <c r="V128" i="1"/>
  <c r="M128" i="1"/>
  <c r="W127" i="1"/>
  <c r="V127" i="1"/>
  <c r="G473" i="1" s="1"/>
  <c r="M127" i="1"/>
  <c r="U123" i="1"/>
  <c r="U122" i="1"/>
  <c r="W121" i="1"/>
  <c r="V121" i="1"/>
  <c r="M121" i="1"/>
  <c r="V120" i="1"/>
  <c r="W120" i="1" s="1"/>
  <c r="M120" i="1"/>
  <c r="V119" i="1"/>
  <c r="W119" i="1" s="1"/>
  <c r="M119" i="1"/>
  <c r="W118" i="1"/>
  <c r="W122" i="1" s="1"/>
  <c r="V118" i="1"/>
  <c r="M118" i="1"/>
  <c r="U115" i="1"/>
  <c r="U114" i="1"/>
  <c r="W113" i="1"/>
  <c r="V113" i="1"/>
  <c r="V112" i="1"/>
  <c r="V115" i="1" s="1"/>
  <c r="M112" i="1"/>
  <c r="V111" i="1"/>
  <c r="W111" i="1" s="1"/>
  <c r="M111" i="1"/>
  <c r="W110" i="1"/>
  <c r="V110" i="1"/>
  <c r="M110" i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107" i="1" s="1"/>
  <c r="U98" i="1"/>
  <c r="U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V97" i="1" s="1"/>
  <c r="M88" i="1"/>
  <c r="U86" i="1"/>
  <c r="U85" i="1"/>
  <c r="V84" i="1"/>
  <c r="W84" i="1" s="1"/>
  <c r="M84" i="1"/>
  <c r="V83" i="1"/>
  <c r="W83" i="1" s="1"/>
  <c r="M83" i="1"/>
  <c r="W82" i="1"/>
  <c r="V82" i="1"/>
  <c r="V81" i="1"/>
  <c r="W81" i="1" s="1"/>
  <c r="W80" i="1"/>
  <c r="V80" i="1"/>
  <c r="M80" i="1"/>
  <c r="W79" i="1"/>
  <c r="V79" i="1"/>
  <c r="V85" i="1" s="1"/>
  <c r="V78" i="1"/>
  <c r="V86" i="1" s="1"/>
  <c r="M78" i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E473" i="1" s="1"/>
  <c r="M59" i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V37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3" i="1" s="1"/>
  <c r="M28" i="1"/>
  <c r="V27" i="1"/>
  <c r="W27" i="1" s="1"/>
  <c r="M27" i="1"/>
  <c r="W26" i="1"/>
  <c r="V26" i="1"/>
  <c r="M26" i="1"/>
  <c r="V24" i="1"/>
  <c r="U24" i="1"/>
  <c r="U23" i="1"/>
  <c r="W22" i="1"/>
  <c r="W23" i="1" s="1"/>
  <c r="V22" i="1"/>
  <c r="V23" i="1" s="1"/>
  <c r="M22" i="1"/>
  <c r="H10" i="1"/>
  <c r="H9" i="1"/>
  <c r="A9" i="1"/>
  <c r="F10" i="1" s="1"/>
  <c r="D7" i="1"/>
  <c r="N6" i="1"/>
  <c r="M2" i="1"/>
  <c r="U463" i="1" l="1"/>
  <c r="W295" i="1"/>
  <c r="W297" i="1" s="1"/>
  <c r="U467" i="1"/>
  <c r="U466" i="1"/>
  <c r="V272" i="1"/>
  <c r="W107" i="1"/>
  <c r="W180" i="1"/>
  <c r="W130" i="1"/>
  <c r="V75" i="1"/>
  <c r="V142" i="1"/>
  <c r="V293" i="1"/>
  <c r="D473" i="1"/>
  <c r="J9" i="1"/>
  <c r="W28" i="1"/>
  <c r="W32" i="1" s="1"/>
  <c r="W36" i="1"/>
  <c r="W40" i="1"/>
  <c r="W41" i="1" s="1"/>
  <c r="W46" i="1"/>
  <c r="W48" i="1" s="1"/>
  <c r="V49" i="1"/>
  <c r="W59" i="1"/>
  <c r="W75" i="1" s="1"/>
  <c r="W88" i="1"/>
  <c r="W97" i="1" s="1"/>
  <c r="W112" i="1"/>
  <c r="W114" i="1" s="1"/>
  <c r="V114" i="1"/>
  <c r="V123" i="1"/>
  <c r="V148" i="1"/>
  <c r="V153" i="1"/>
  <c r="V154" i="1"/>
  <c r="W224" i="1"/>
  <c r="V225" i="1"/>
  <c r="W235" i="1"/>
  <c r="W269" i="1"/>
  <c r="N473" i="1"/>
  <c r="W345" i="1"/>
  <c r="V363" i="1"/>
  <c r="V394" i="1"/>
  <c r="Q473" i="1"/>
  <c r="W409" i="1"/>
  <c r="W425" i="1"/>
  <c r="V430" i="1"/>
  <c r="W451" i="1"/>
  <c r="V457" i="1"/>
  <c r="V456" i="1"/>
  <c r="S473" i="1"/>
  <c r="V462" i="1"/>
  <c r="W460" i="1"/>
  <c r="W461" i="1" s="1"/>
  <c r="H473" i="1"/>
  <c r="K473" i="1"/>
  <c r="V254" i="1"/>
  <c r="W247" i="1"/>
  <c r="W254" i="1" s="1"/>
  <c r="W292" i="1"/>
  <c r="V357" i="1"/>
  <c r="W429" i="1"/>
  <c r="A10" i="1"/>
  <c r="B473" i="1"/>
  <c r="V464" i="1"/>
  <c r="W35" i="1"/>
  <c r="W37" i="1" s="1"/>
  <c r="V42" i="1"/>
  <c r="V48" i="1"/>
  <c r="V56" i="1"/>
  <c r="W78" i="1"/>
  <c r="W85" i="1" s="1"/>
  <c r="V98" i="1"/>
  <c r="F473" i="1"/>
  <c r="V122" i="1"/>
  <c r="W134" i="1"/>
  <c r="W142" i="1" s="1"/>
  <c r="W151" i="1"/>
  <c r="W153" i="1" s="1"/>
  <c r="V160" i="1"/>
  <c r="V181" i="1"/>
  <c r="V216" i="1"/>
  <c r="V232" i="1"/>
  <c r="W259" i="1"/>
  <c r="V266" i="1"/>
  <c r="V265" i="1"/>
  <c r="V271" i="1"/>
  <c r="W268" i="1"/>
  <c r="W271" i="1" s="1"/>
  <c r="V330" i="1"/>
  <c r="W415" i="1"/>
  <c r="V447" i="1"/>
  <c r="V465" i="1"/>
  <c r="L473" i="1"/>
  <c r="V32" i="1"/>
  <c r="W204" i="1"/>
  <c r="W393" i="1"/>
  <c r="F9" i="1"/>
  <c r="V76" i="1"/>
  <c r="V131" i="1"/>
  <c r="V180" i="1"/>
  <c r="V185" i="1"/>
  <c r="V186" i="1"/>
  <c r="W183" i="1"/>
  <c r="W185" i="1" s="1"/>
  <c r="J473" i="1"/>
  <c r="V205" i="1"/>
  <c r="W215" i="1"/>
  <c r="W231" i="1"/>
  <c r="W237" i="1"/>
  <c r="V255" i="1"/>
  <c r="M473" i="1"/>
  <c r="W329" i="1"/>
  <c r="O473" i="1"/>
  <c r="W363" i="1"/>
  <c r="V36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V467" i="1" l="1"/>
  <c r="V463" i="1"/>
  <c r="W468" i="1"/>
  <c r="V466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<sst xmlns="http://schemas.openxmlformats.org/spreadsheetml/2006/main" count="1693" uniqueCount="649">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</sst>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460" sqref="U46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648</v>
      </c>
      <c r="I5" s="634"/>
      <c r="J5" s="634"/>
      <c r="K5" s="632"/>
      <c r="M5" s="25" t="s">
        <v>10</v>
      </c>
      <c r="N5" s="627">
        <v>45179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Воскресенье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23"/>
      <c r="R8" s="329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1"/>
      <c r="Y20" s="301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1"/>
      <c r="Y44" s="301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112.5</v>
      </c>
      <c r="V47" s="306">
        <f>IFERROR(IF(U47="",0,CEILING((U47/$H47),1)*$H47),"")</f>
        <v>113.4</v>
      </c>
      <c r="W47" s="37">
        <f>IFERROR(IF(V47=0,"",ROUNDUP(V47/H47,0)*0.00753),"")</f>
        <v>0.31625999999999999</v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41.666666666666664</v>
      </c>
      <c r="V48" s="307">
        <f>IFERROR(V46/H46,"0")+IFERROR(V47/H47,"0")</f>
        <v>42</v>
      </c>
      <c r="W48" s="307">
        <f>IFERROR(IF(W46="",0,W46),"0")+IFERROR(IF(W47="",0,W47),"0")</f>
        <v>0.31625999999999999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112.5</v>
      </c>
      <c r="V49" s="307">
        <f>IFERROR(SUM(V46:V47),"0")</f>
        <v>113.4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1"/>
      <c r="Y50" s="301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225</v>
      </c>
      <c r="V53" s="306">
        <f>IFERROR(IF(U53="",0,CEILING((U53/$H53),1)*$H53),"")</f>
        <v>225</v>
      </c>
      <c r="W53" s="37">
        <f>IFERROR(IF(V53=0,"",ROUNDUP(V53/H53,0)*0.00937),"")</f>
        <v>0.46849999999999997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50</v>
      </c>
      <c r="V55" s="307">
        <f>IFERROR(V52/H52,"0")+IFERROR(V53/H53,"0")+IFERROR(V54/H54,"0")</f>
        <v>50</v>
      </c>
      <c r="W55" s="307">
        <f>IFERROR(IF(W52="",0,W52),"0")+IFERROR(IF(W53="",0,W53),"0")+IFERROR(IF(W54="",0,W54),"0")</f>
        <v>0.46849999999999997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225</v>
      </c>
      <c r="V56" s="307">
        <f>IFERROR(SUM(V52:V54),"0")</f>
        <v>225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1"/>
      <c r="Y57" s="301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100</v>
      </c>
      <c r="V60" s="306">
        <f t="shared" si="2"/>
        <v>108</v>
      </c>
      <c r="W60" s="37">
        <f>IFERROR(IF(V60=0,"",ROUNDUP(V60/H60,0)*0.02175),"")</f>
        <v>0.21749999999999997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270</v>
      </c>
      <c r="V70" s="306">
        <f t="shared" si="2"/>
        <v>270</v>
      </c>
      <c r="W70" s="37">
        <f t="shared" si="3"/>
        <v>0.56220000000000003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90</v>
      </c>
      <c r="V73" s="306">
        <f t="shared" si="2"/>
        <v>90</v>
      </c>
      <c r="W73" s="37">
        <f>IFERROR(IF(V73=0,"",ROUNDUP(V73/H73,0)*0.00937),"")</f>
        <v>0.18740000000000001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89.259259259259267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90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0.96710000000000007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460</v>
      </c>
      <c r="V76" s="307">
        <f>IFERROR(SUM(V59:V74),"0")</f>
        <v>468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2"/>
      <c r="Y77" s="302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2"/>
      <c r="Y87" s="302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2"/>
      <c r="Y99" s="302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40</v>
      </c>
      <c r="V101" s="306">
        <f t="shared" si="6"/>
        <v>40.5</v>
      </c>
      <c r="W101" s="37">
        <f>IFERROR(IF(V101=0,"",ROUNDUP(V101/H101,0)*0.02175),"")</f>
        <v>0.10874999999999999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135</v>
      </c>
      <c r="V103" s="306">
        <f t="shared" si="6"/>
        <v>135</v>
      </c>
      <c r="W103" s="37">
        <f>IFERROR(IF(V103=0,"",ROUNDUP(V103/H103,0)*0.00753),"")</f>
        <v>0.3765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54.938271604938272</v>
      </c>
      <c r="V107" s="307">
        <f>IFERROR(V100/H100,"0")+IFERROR(V101/H101,"0")+IFERROR(V102/H102,"0")+IFERROR(V103/H103,"0")+IFERROR(V104/H104,"0")+IFERROR(V105/H105,"0")+IFERROR(V106/H106,"0")</f>
        <v>55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0.48524999999999996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175</v>
      </c>
      <c r="V108" s="307">
        <f>IFERROR(SUM(V100:V106),"0")</f>
        <v>175.5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2"/>
      <c r="Y109" s="302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1"/>
      <c r="Y116" s="301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2"/>
      <c r="Y117" s="302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225</v>
      </c>
      <c r="V120" s="306">
        <f>IFERROR(IF(U120="",0,CEILING((U120/$H120),1)*$H120),"")</f>
        <v>226.8</v>
      </c>
      <c r="W120" s="37">
        <f>IFERROR(IF(V120=0,"",ROUNDUP(V120/H120,0)*0.00753),"")</f>
        <v>0.63251999999999997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83.333333333333329</v>
      </c>
      <c r="V122" s="307">
        <f>IFERROR(V118/H118,"0")+IFERROR(V119/H119,"0")+IFERROR(V120/H120,"0")+IFERROR(V121/H121,"0")</f>
        <v>84</v>
      </c>
      <c r="W122" s="307">
        <f>IFERROR(IF(W118="",0,W118),"0")+IFERROR(IF(W119="",0,W119),"0")+IFERROR(IF(W120="",0,W120),"0")+IFERROR(IF(W121="",0,W121),"0")</f>
        <v>0.63251999999999997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225</v>
      </c>
      <c r="V123" s="307">
        <f>IFERROR(SUM(V118:V121),"0")</f>
        <v>226.8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1"/>
      <c r="Y125" s="301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2"/>
      <c r="Y126" s="302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1"/>
      <c r="Y132" s="301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2"/>
      <c r="Y133" s="302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100</v>
      </c>
      <c r="V134" s="306">
        <f t="shared" ref="V134:V141" si="7">IFERROR(IF(U134="",0,CEILING((U134/$H134),1)*$H134),"")</f>
        <v>100.80000000000001</v>
      </c>
      <c r="W134" s="37">
        <f>IFERROR(IF(V134=0,"",ROUNDUP(V134/H134,0)*0.00753),"")</f>
        <v>0.18071999999999999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35</v>
      </c>
      <c r="V140" s="306">
        <f t="shared" si="7"/>
        <v>35.700000000000003</v>
      </c>
      <c r="W140" s="37">
        <f>IFERROR(IF(V140=0,"",ROUNDUP(V140/H140,0)*0.00502),"")</f>
        <v>8.5339999999999999E-2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40.476190476190474</v>
      </c>
      <c r="V142" s="307">
        <f>IFERROR(V134/H134,"0")+IFERROR(V135/H135,"0")+IFERROR(V136/H136,"0")+IFERROR(V137/H137,"0")+IFERROR(V138/H138,"0")+IFERROR(V139/H139,"0")+IFERROR(V140/H140,"0")+IFERROR(V141/H141,"0")</f>
        <v>41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0.26605999999999996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135</v>
      </c>
      <c r="V143" s="307">
        <f>IFERROR(SUM(V134:V141),"0")</f>
        <v>136.5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1"/>
      <c r="Y144" s="301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2"/>
      <c r="Y145" s="302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2"/>
      <c r="Y150" s="302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2"/>
      <c r="Y155" s="302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100</v>
      </c>
      <c r="V158" s="306">
        <f>IFERROR(IF(U158="",0,CEILING((U158/$H158),1)*$H158),"")</f>
        <v>102.60000000000001</v>
      </c>
      <c r="W158" s="37">
        <f>IFERROR(IF(V158=0,"",ROUNDUP(V158/H158,0)*0.00937),"")</f>
        <v>0.17802999999999999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18.518518518518519</v>
      </c>
      <c r="V160" s="307">
        <f>IFERROR(V156/H156,"0")+IFERROR(V157/H157,"0")+IFERROR(V158/H158,"0")+IFERROR(V159/H159,"0")</f>
        <v>19</v>
      </c>
      <c r="W160" s="307">
        <f>IFERROR(IF(W156="",0,W156),"0")+IFERROR(IF(W157="",0,W157),"0")+IFERROR(IF(W158="",0,W158),"0")+IFERROR(IF(W159="",0,W159),"0")</f>
        <v>0.17802999999999999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100</v>
      </c>
      <c r="V161" s="307">
        <f>IFERROR(SUM(V156:V159),"0")</f>
        <v>102.60000000000001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2"/>
      <c r="Y162" s="302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10</v>
      </c>
      <c r="V163" s="306">
        <f t="shared" ref="V163:V179" si="8">IFERROR(IF(U163="",0,CEILING((U163/$H163),1)*$H163),"")</f>
        <v>12</v>
      </c>
      <c r="W163" s="37">
        <f>IFERROR(IF(V163=0,"",ROUNDUP(V163/H163,0)*0.01196),"")</f>
        <v>3.5880000000000002E-2</v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100</v>
      </c>
      <c r="V164" s="306">
        <f t="shared" si="8"/>
        <v>101.39999999999999</v>
      </c>
      <c r="W164" s="37">
        <f>IFERROR(IF(V164=0,"",ROUNDUP(V164/H164,0)*0.02175),"")</f>
        <v>0.28275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240</v>
      </c>
      <c r="V169" s="306">
        <f t="shared" si="8"/>
        <v>240</v>
      </c>
      <c r="W169" s="37">
        <f>IFERROR(IF(V169=0,"",ROUNDUP(V169/H169,0)*0.00753),"")</f>
        <v>0.753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240</v>
      </c>
      <c r="V171" s="306">
        <f t="shared" si="8"/>
        <v>240</v>
      </c>
      <c r="W171" s="37">
        <f>IFERROR(IF(V171=0,"",ROUNDUP(V171/H171,0)*0.00753),"")</f>
        <v>0.753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12</v>
      </c>
      <c r="V173" s="306">
        <f t="shared" si="8"/>
        <v>12</v>
      </c>
      <c r="W173" s="37">
        <f t="shared" ref="W173:W179" si="9">IFERROR(IF(V173=0,"",ROUNDUP(V173/H173,0)*0.00753),"")</f>
        <v>3.7650000000000003E-2</v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240</v>
      </c>
      <c r="V175" s="306">
        <f t="shared" si="8"/>
        <v>240</v>
      </c>
      <c r="W175" s="37">
        <f t="shared" si="9"/>
        <v>0.753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60</v>
      </c>
      <c r="V179" s="306">
        <f t="shared" si="8"/>
        <v>60</v>
      </c>
      <c r="W179" s="37">
        <f t="shared" si="9"/>
        <v>0.18825</v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345.32051282051282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346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2.8035299999999999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902</v>
      </c>
      <c r="V181" s="307">
        <f>IFERROR(SUM(V163:V179),"0")</f>
        <v>905.4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2"/>
      <c r="Y182" s="302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8</v>
      </c>
      <c r="V183" s="306">
        <f>IFERROR(IF(U183="",0,CEILING((U183/$H183),1)*$H183),"")</f>
        <v>9.6</v>
      </c>
      <c r="W183" s="37">
        <f>IFERROR(IF(V183=0,"",ROUNDUP(V183/H183,0)*0.00753),"")</f>
        <v>3.0120000000000001E-2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3.3333333333333335</v>
      </c>
      <c r="V185" s="307">
        <f>IFERROR(V183/H183,"0")+IFERROR(V184/H184,"0")</f>
        <v>4</v>
      </c>
      <c r="W185" s="307">
        <f>IFERROR(IF(W183="",0,W183),"0")+IFERROR(IF(W184="",0,W184),"0")</f>
        <v>3.0120000000000001E-2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8</v>
      </c>
      <c r="V186" s="307">
        <f>IFERROR(SUM(V183:V184),"0")</f>
        <v>9.6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1"/>
      <c r="Y187" s="301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2"/>
      <c r="Y188" s="302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2"/>
      <c r="Y206" s="302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2"/>
      <c r="Y210" s="302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10</v>
      </c>
      <c r="V211" s="306">
        <f>IFERROR(IF(U211="",0,CEILING((U211/$H211),1)*$H211),"")</f>
        <v>12.600000000000001</v>
      </c>
      <c r="W211" s="37">
        <f>IFERROR(IF(V211=0,"",ROUNDUP(V211/H211,0)*0.00753),"")</f>
        <v>2.2589999999999999E-2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2.3809523809523809</v>
      </c>
      <c r="V215" s="307">
        <f>IFERROR(V211/H211,"0")+IFERROR(V212/H212,"0")+IFERROR(V213/H213,"0")+IFERROR(V214/H214,"0")</f>
        <v>3</v>
      </c>
      <c r="W215" s="307">
        <f>IFERROR(IF(W211="",0,W211),"0")+IFERROR(IF(W212="",0,W212),"0")+IFERROR(IF(W213="",0,W213),"0")+IFERROR(IF(W214="",0,W214),"0")</f>
        <v>2.2589999999999999E-2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10</v>
      </c>
      <c r="V216" s="307">
        <f>IFERROR(SUM(V211:V214),"0")</f>
        <v>12.600000000000001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2"/>
      <c r="Y217" s="302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2"/>
      <c r="Y226" s="302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2"/>
      <c r="Y233" s="302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2"/>
      <c r="Y239" s="302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30</v>
      </c>
      <c r="V240" s="306">
        <f>IFERROR(IF(U240="",0,CEILING((U240/$H240),1)*$H240),"")</f>
        <v>30</v>
      </c>
      <c r="W240" s="37">
        <f>IFERROR(IF(V240=0,"",ROUNDUP(V240/H240,0)*0.00474),"")</f>
        <v>7.110000000000001E-2</v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15</v>
      </c>
      <c r="V243" s="307">
        <f>IFERROR(V240/H240,"0")+IFERROR(V241/H241,"0")+IFERROR(V242/H242,"0")</f>
        <v>15</v>
      </c>
      <c r="W243" s="307">
        <f>IFERROR(IF(W240="",0,W240),"0")+IFERROR(IF(W241="",0,W241),"0")+IFERROR(IF(W242="",0,W242),"0")</f>
        <v>7.110000000000001E-2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30</v>
      </c>
      <c r="V244" s="307">
        <f>IFERROR(SUM(V240:V242),"0")</f>
        <v>30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1"/>
      <c r="Y245" s="301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2"/>
      <c r="Y246" s="302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2"/>
      <c r="Y256" s="302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1"/>
      <c r="Y261" s="301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2"/>
      <c r="Y262" s="302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15</v>
      </c>
      <c r="V264" s="306">
        <f>IFERROR(IF(U264="",0,CEILING((U264/$H264),1)*$H264),"")</f>
        <v>16.2</v>
      </c>
      <c r="W264" s="37">
        <f>IFERROR(IF(V264=0,"",ROUNDUP(V264/H264,0)*0.00753),"")</f>
        <v>6.7769999999999997E-2</v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8.3333333333333339</v>
      </c>
      <c r="V265" s="307">
        <f>IFERROR(V263/H263,"0")+IFERROR(V264/H264,"0")</f>
        <v>9</v>
      </c>
      <c r="W265" s="307">
        <f>IFERROR(IF(W263="",0,W263),"0")+IFERROR(IF(W264="",0,W264),"0")</f>
        <v>6.7769999999999997E-2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15</v>
      </c>
      <c r="V266" s="307">
        <f>IFERROR(SUM(V263:V264),"0")</f>
        <v>16.2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2"/>
      <c r="Y267" s="302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126</v>
      </c>
      <c r="V270" s="306">
        <f>IFERROR(IF(U270="",0,CEILING((U270/$H270),1)*$H270),"")</f>
        <v>126</v>
      </c>
      <c r="W270" s="37">
        <f>IFERROR(IF(V270=0,"",ROUNDUP(V270/H270,0)*0.00753),"")</f>
        <v>0.3765</v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50</v>
      </c>
      <c r="V271" s="307">
        <f>IFERROR(V268/H268,"0")+IFERROR(V269/H269,"0")+IFERROR(V270/H270,"0")</f>
        <v>50</v>
      </c>
      <c r="W271" s="307">
        <f>IFERROR(IF(W268="",0,W268),"0")+IFERROR(IF(W269="",0,W269),"0")+IFERROR(IF(W270="",0,W270),"0")</f>
        <v>0.3765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126</v>
      </c>
      <c r="V272" s="307">
        <f>IFERROR(SUM(V268:V270),"0")</f>
        <v>126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2"/>
      <c r="Y273" s="302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2"/>
      <c r="Y277" s="302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1"/>
      <c r="Y282" s="301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2"/>
      <c r="Y283" s="302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400</v>
      </c>
      <c r="V285" s="306">
        <f t="shared" si="14"/>
        <v>405</v>
      </c>
      <c r="W285" s="37">
        <f>IFERROR(IF(V285=0,"",ROUNDUP(V285/H285,0)*0.02175),"")</f>
        <v>0.58724999999999994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200</v>
      </c>
      <c r="V288" s="306">
        <f t="shared" si="14"/>
        <v>210</v>
      </c>
      <c r="W288" s="37">
        <f>IFERROR(IF(V288=0,"",ROUNDUP(V288/H288,0)*0.02175),"")</f>
        <v>0.30449999999999999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75</v>
      </c>
      <c r="V290" s="306">
        <f t="shared" si="14"/>
        <v>75</v>
      </c>
      <c r="W290" s="37">
        <f>IFERROR(IF(V290=0,"",ROUNDUP(V290/H290,0)*0.00937),"")</f>
        <v>0.14055000000000001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55</v>
      </c>
      <c r="V292" s="307">
        <f>IFERROR(V284/H284,"0")+IFERROR(V285/H285,"0")+IFERROR(V286/H286,"0")+IFERROR(V287/H287,"0")+IFERROR(V288/H288,"0")+IFERROR(V289/H289,"0")+IFERROR(V290/H290,"0")+IFERROR(V291/H291,"0")</f>
        <v>56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1.0323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675</v>
      </c>
      <c r="V293" s="307">
        <f>IFERROR(SUM(V284:V291),"0")</f>
        <v>690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2"/>
      <c r="Y294" s="302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200</v>
      </c>
      <c r="V295" s="306">
        <f>IFERROR(IF(U295="",0,CEILING((U295/$H295),1)*$H295),"")</f>
        <v>210</v>
      </c>
      <c r="W295" s="37">
        <f>IFERROR(IF(V295=0,"",ROUNDUP(V295/H295,0)*0.02175),"")</f>
        <v>0.30449999999999999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12</v>
      </c>
      <c r="V296" s="306">
        <f>IFERROR(IF(U296="",0,CEILING((U296/$H296),1)*$H296),"")</f>
        <v>12</v>
      </c>
      <c r="W296" s="37">
        <f>IFERROR(IF(V296=0,"",ROUNDUP(V296/H296,0)*0.00937),"")</f>
        <v>2.811E-2</v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16.333333333333336</v>
      </c>
      <c r="V297" s="307">
        <f>IFERROR(V295/H295,"0")+IFERROR(V296/H296,"0")</f>
        <v>17</v>
      </c>
      <c r="W297" s="307">
        <f>IFERROR(IF(W295="",0,W295),"0")+IFERROR(IF(W296="",0,W296),"0")</f>
        <v>0.33261000000000002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212</v>
      </c>
      <c r="V298" s="307">
        <f>IFERROR(SUM(V295:V296),"0")</f>
        <v>222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2"/>
      <c r="Y299" s="302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2"/>
      <c r="Y303" s="302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2"/>
      <c r="Y307" s="302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1"/>
      <c r="Y311" s="301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2"/>
      <c r="Y312" s="302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2"/>
      <c r="Y319" s="302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2"/>
      <c r="Y324" s="302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2"/>
      <c r="Y331" s="302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1"/>
      <c r="Y336" s="301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2"/>
      <c r="Y337" s="302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2"/>
      <c r="Y342" s="302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70</v>
      </c>
      <c r="V343" s="306">
        <f t="shared" ref="V343:V355" si="15">IFERROR(IF(U343="",0,CEILING((U343/$H343),1)*$H343),"")</f>
        <v>71.400000000000006</v>
      </c>
      <c r="W343" s="37">
        <f>IFERROR(IF(V343=0,"",ROUNDUP(V343/H343,0)*0.00753),"")</f>
        <v>0.12801000000000001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50</v>
      </c>
      <c r="V345" s="306">
        <f t="shared" si="15"/>
        <v>50.400000000000006</v>
      </c>
      <c r="W345" s="37">
        <f>IFERROR(IF(V345=0,"",ROUNDUP(V345/H345,0)*0.00753),"")</f>
        <v>9.0359999999999996E-2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35</v>
      </c>
      <c r="V350" s="306">
        <f t="shared" si="15"/>
        <v>35.700000000000003</v>
      </c>
      <c r="W350" s="37">
        <f t="shared" si="16"/>
        <v>8.5339999999999999E-2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45.238095238095234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46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0.30371000000000004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155</v>
      </c>
      <c r="V357" s="307">
        <f>IFERROR(SUM(V343:V355),"0")</f>
        <v>157.5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2"/>
      <c r="Y358" s="302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2"/>
      <c r="Y365" s="302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2"/>
      <c r="Y369" s="302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3</v>
      </c>
      <c r="V370" s="306">
        <f>IFERROR(IF(U370="",0,CEILING((U370/$H370),1)*$H370),"")</f>
        <v>3</v>
      </c>
      <c r="W370" s="37">
        <f>IFERROR(IF(V370=0,"",ROUNDUP(V370/H370,0)*0.00349),"")</f>
        <v>1.745E-2</v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5</v>
      </c>
      <c r="V373" s="307">
        <f>IFERROR(V370/H370,"0")+IFERROR(V371/H371,"0")+IFERROR(V372/H372,"0")</f>
        <v>5</v>
      </c>
      <c r="W373" s="307">
        <f>IFERROR(IF(W370="",0,W370),"0")+IFERROR(IF(W371="",0,W371),"0")+IFERROR(IF(W372="",0,W372),"0")</f>
        <v>1.745E-2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3</v>
      </c>
      <c r="V374" s="307">
        <f>IFERROR(SUM(V370:V372),"0")</f>
        <v>3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2"/>
      <c r="Y375" s="302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1"/>
      <c r="Y379" s="301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2"/>
      <c r="Y380" s="302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70</v>
      </c>
      <c r="V381" s="306">
        <f>IFERROR(IF(U381="",0,CEILING((U381/$H381),1)*$H381),"")</f>
        <v>72.8</v>
      </c>
      <c r="W381" s="37">
        <f>IFERROR(IF(V381=0,"",ROUNDUP(V381/H381,0)*0.01196),"")</f>
        <v>0.16744000000000001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13.461538461538462</v>
      </c>
      <c r="V383" s="307">
        <f>IFERROR(V381/H381,"0")+IFERROR(V382/H382,"0")</f>
        <v>13.999999999999998</v>
      </c>
      <c r="W383" s="307">
        <f>IFERROR(IF(W381="",0,W381),"0")+IFERROR(IF(W382="",0,W382),"0")</f>
        <v>0.16744000000000001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70</v>
      </c>
      <c r="V384" s="307">
        <f>IFERROR(SUM(V381:V382),"0")</f>
        <v>72.8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2"/>
      <c r="Y385" s="302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2"/>
      <c r="Y395" s="302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3</v>
      </c>
      <c r="V396" s="306">
        <f>IFERROR(IF(U396="",0,CEILING((U396/$H396),1)*$H396),"")</f>
        <v>3</v>
      </c>
      <c r="W396" s="37">
        <f>IFERROR(IF(V396=0,"",ROUNDUP(V396/H396,0)*0.00349),"")</f>
        <v>1.745E-2</v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5</v>
      </c>
      <c r="V397" s="307">
        <f>IFERROR(V396/H396,"0")</f>
        <v>5</v>
      </c>
      <c r="W397" s="307">
        <f>IFERROR(IF(W396="",0,W396),"0")</f>
        <v>1.745E-2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3</v>
      </c>
      <c r="V398" s="307">
        <f>IFERROR(SUM(V396:V396),"0")</f>
        <v>3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2"/>
      <c r="Y399" s="302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13</v>
      </c>
      <c r="V400" s="306">
        <f>IFERROR(IF(U400="",0,CEILING((U400/$H400),1)*$H400),"")</f>
        <v>13</v>
      </c>
      <c r="W400" s="37">
        <f>IFERROR(IF(V400=0,"",ROUNDUP(V400/H400,0)*0.00673),"")</f>
        <v>6.7299999999999999E-2</v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10</v>
      </c>
      <c r="V401" s="307">
        <f>IFERROR(V400/H400,"0")</f>
        <v>10</v>
      </c>
      <c r="W401" s="307">
        <f>IFERROR(IF(W400="",0,W400),"0")</f>
        <v>6.7299999999999999E-2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13</v>
      </c>
      <c r="V402" s="307">
        <f>IFERROR(SUM(V400:V400),"0")</f>
        <v>13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1"/>
      <c r="Y404" s="301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2"/>
      <c r="Y405" s="302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150</v>
      </c>
      <c r="V409" s="306">
        <f t="shared" si="18"/>
        <v>153.12</v>
      </c>
      <c r="W409" s="37">
        <f>IFERROR(IF(V409=0,"",ROUNDUP(V409/H409,0)*0.01196),"")</f>
        <v>0.34683999999999998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28.409090909090907</v>
      </c>
      <c r="V415" s="307">
        <f>IFERROR(V406/H406,"0")+IFERROR(V407/H407,"0")+IFERROR(V408/H408,"0")+IFERROR(V409/H409,"0")+IFERROR(V410/H410,"0")+IFERROR(V411/H411,"0")+IFERROR(V412/H412,"0")+IFERROR(V413/H413,"0")+IFERROR(V414/H414,"0")</f>
        <v>29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0.34683999999999998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150</v>
      </c>
      <c r="V416" s="307">
        <f>IFERROR(SUM(V406:V414),"0")</f>
        <v>153.12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2"/>
      <c r="Y417" s="302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2"/>
      <c r="Y422" s="302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80</v>
      </c>
      <c r="V424" s="306">
        <f t="shared" si="19"/>
        <v>84.48</v>
      </c>
      <c r="W424" s="37">
        <f>IFERROR(IF(V424=0,"",ROUNDUP(V424/H424,0)*0.01196),"")</f>
        <v>0.19136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15.15151515151515</v>
      </c>
      <c r="V429" s="307">
        <f>IFERROR(V423/H423,"0")+IFERROR(V424/H424,"0")+IFERROR(V425/H425,"0")+IFERROR(V426/H426,"0")+IFERROR(V427/H427,"0")+IFERROR(V428/H428,"0")</f>
        <v>16</v>
      </c>
      <c r="W429" s="307">
        <f>IFERROR(IF(W423="",0,W423),"0")+IFERROR(IF(W424="",0,W424),"0")+IFERROR(IF(W425="",0,W425),"0")+IFERROR(IF(W426="",0,W426),"0")+IFERROR(IF(W427="",0,W427),"0")+IFERROR(IF(W428="",0,W428),"0")</f>
        <v>0.19136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80</v>
      </c>
      <c r="V430" s="307">
        <f>IFERROR(SUM(V423:V428),"0")</f>
        <v>84.48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2"/>
      <c r="Y431" s="302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1"/>
      <c r="Y437" s="301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2"/>
      <c r="Y438" s="302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2"/>
      <c r="Y443" s="302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2"/>
      <c r="Y448" s="302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2"/>
      <c r="Y453" s="302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1"/>
      <c r="Y458" s="301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2"/>
      <c r="Y459" s="302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3884.5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3946.4999999999995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4142.8010326710328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4208.1159999999991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8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4342.8010326710328</v>
      </c>
      <c r="V466" s="307">
        <f>GrossWeightTotalR+PalletQtyTotalR*25</f>
        <v>4408.1159999999991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996.15394482061151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1006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9.1617900000000017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3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303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113.4</v>
      </c>
      <c r="D473" s="47">
        <f>IFERROR(V52*1,"0")+IFERROR(V53*1,"0")+IFERROR(V54*1,"0")</f>
        <v>225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643.5</v>
      </c>
      <c r="F473" s="47">
        <f>IFERROR(V118*1,"0")+IFERROR(V119*1,"0")+IFERROR(V120*1,"0")+IFERROR(V121*1,"0")</f>
        <v>226.8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136.5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1017.6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42.6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142.19999999999999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912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160.5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88.8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237.60000000000002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2023-09-07T10:47:22Z</dcterms:modified>
</cp:coreProperties>
</file>