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0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W422" i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V245" i="1" s="1"/>
  <c r="M241" i="1"/>
  <c r="V239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V185" i="1"/>
  <c r="W185" i="1" s="1"/>
  <c r="M185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V181" i="1" s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V152" i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V119" i="1"/>
  <c r="F470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V110" i="1"/>
  <c r="V115" i="1" s="1"/>
  <c r="V108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V97" i="1" s="1"/>
  <c r="M89" i="1"/>
  <c r="V88" i="1"/>
  <c r="W88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V81" i="1"/>
  <c r="V85" i="1" s="1"/>
  <c r="V80" i="1"/>
  <c r="W80" i="1" s="1"/>
  <c r="M80" i="1"/>
  <c r="W79" i="1"/>
  <c r="V79" i="1"/>
  <c r="V78" i="1"/>
  <c r="W78" i="1" s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W61" i="1"/>
  <c r="V61" i="1"/>
  <c r="M61" i="1"/>
  <c r="V60" i="1"/>
  <c r="W60" i="1" s="1"/>
  <c r="M60" i="1"/>
  <c r="V59" i="1"/>
  <c r="M59" i="1"/>
  <c r="U56" i="1"/>
  <c r="U55" i="1"/>
  <c r="V54" i="1"/>
  <c r="W54" i="1" s="1"/>
  <c r="W53" i="1"/>
  <c r="V53" i="1"/>
  <c r="M53" i="1"/>
  <c r="V52" i="1"/>
  <c r="V55" i="1" s="1"/>
  <c r="M52" i="1"/>
  <c r="U49" i="1"/>
  <c r="U48" i="1"/>
  <c r="V47" i="1"/>
  <c r="W47" i="1" s="1"/>
  <c r="M47" i="1"/>
  <c r="V46" i="1"/>
  <c r="M46" i="1"/>
  <c r="U42" i="1"/>
  <c r="V41" i="1"/>
  <c r="U41" i="1"/>
  <c r="V40" i="1"/>
  <c r="V42" i="1" s="1"/>
  <c r="M40" i="1"/>
  <c r="U38" i="1"/>
  <c r="V37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V23" i="1"/>
  <c r="U23" i="1"/>
  <c r="W22" i="1"/>
  <c r="W23" i="1" s="1"/>
  <c r="V22" i="1"/>
  <c r="M22" i="1"/>
  <c r="H10" i="1"/>
  <c r="A9" i="1"/>
  <c r="F10" i="1" s="1"/>
  <c r="D7" i="1"/>
  <c r="N6" i="1"/>
  <c r="M2" i="1"/>
  <c r="V205" i="1" l="1"/>
  <c r="U460" i="1"/>
  <c r="U463" i="1"/>
  <c r="W32" i="1"/>
  <c r="W107" i="1"/>
  <c r="W181" i="1"/>
  <c r="H9" i="1"/>
  <c r="U464" i="1"/>
  <c r="W29" i="1"/>
  <c r="V32" i="1"/>
  <c r="C470" i="1"/>
  <c r="W52" i="1"/>
  <c r="W55" i="1" s="1"/>
  <c r="E470" i="1"/>
  <c r="V75" i="1"/>
  <c r="W81" i="1"/>
  <c r="W84" i="1" s="1"/>
  <c r="V84" i="1"/>
  <c r="W89" i="1"/>
  <c r="W96" i="1" s="1"/>
  <c r="V96" i="1"/>
  <c r="V107" i="1"/>
  <c r="W119" i="1"/>
  <c r="W123" i="1" s="1"/>
  <c r="G470" i="1"/>
  <c r="V132" i="1"/>
  <c r="V143" i="1"/>
  <c r="I470" i="1"/>
  <c r="V150" i="1"/>
  <c r="W157" i="1"/>
  <c r="W161" i="1" s="1"/>
  <c r="W194" i="1"/>
  <c r="V217" i="1"/>
  <c r="V233" i="1"/>
  <c r="V272" i="1"/>
  <c r="W269" i="1"/>
  <c r="W272" i="1" s="1"/>
  <c r="V315" i="1"/>
  <c r="W424" i="1"/>
  <c r="W426" i="1" s="1"/>
  <c r="W441" i="1"/>
  <c r="W443" i="1" s="1"/>
  <c r="D470" i="1"/>
  <c r="J9" i="1"/>
  <c r="W40" i="1"/>
  <c r="W41" i="1" s="1"/>
  <c r="W46" i="1"/>
  <c r="W48" i="1" s="1"/>
  <c r="V49" i="1"/>
  <c r="W59" i="1"/>
  <c r="W75" i="1" s="1"/>
  <c r="W110" i="1"/>
  <c r="W115" i="1" s="1"/>
  <c r="V116" i="1"/>
  <c r="W128" i="1"/>
  <c r="W131" i="1" s="1"/>
  <c r="V131" i="1"/>
  <c r="V149" i="1"/>
  <c r="V154" i="1"/>
  <c r="V155" i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W342" i="1"/>
  <c r="V360" i="1"/>
  <c r="W385" i="1"/>
  <c r="W390" i="1" s="1"/>
  <c r="Q470" i="1"/>
  <c r="W406" i="1"/>
  <c r="W448" i="1"/>
  <c r="V454" i="1"/>
  <c r="V453" i="1"/>
  <c r="S470" i="1"/>
  <c r="V459" i="1"/>
  <c r="W457" i="1"/>
  <c r="W458" i="1" s="1"/>
  <c r="H470" i="1"/>
  <c r="A10" i="1"/>
  <c r="B470" i="1"/>
  <c r="V461" i="1"/>
  <c r="W35" i="1"/>
  <c r="W37" i="1" s="1"/>
  <c r="V48" i="1"/>
  <c r="V56" i="1"/>
  <c r="V124" i="1"/>
  <c r="W143" i="1"/>
  <c r="V144" i="1"/>
  <c r="W152" i="1"/>
  <c r="W154" i="1" s="1"/>
  <c r="V161" i="1"/>
  <c r="V182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F9" i="1"/>
  <c r="V76" i="1"/>
  <c r="V123" i="1"/>
  <c r="W225" i="1"/>
  <c r="V226" i="1"/>
  <c r="W326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4" i="1" l="1"/>
  <c r="V460" i="1"/>
  <c r="W465" i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<sst xmlns="http://schemas.openxmlformats.org/spreadsheetml/2006/main" count="1694" uniqueCount="652">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</sst>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19" sqref="U21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45182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310</v>
      </c>
      <c r="V46" s="306">
        <f>IFERROR(IF(U46="",0,CEILING((U46/$H46),1)*$H46),"")</f>
        <v>313.20000000000005</v>
      </c>
      <c r="W46" s="37">
        <f>IFERROR(IF(V46=0,"",ROUNDUP(V46/H46,0)*0.02175),"")</f>
        <v>0.63074999999999992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198</v>
      </c>
      <c r="V47" s="306">
        <f>IFERROR(IF(U47="",0,CEILING((U47/$H47),1)*$H47),"")</f>
        <v>199.8</v>
      </c>
      <c r="W47" s="37">
        <f>IFERROR(IF(V47=0,"",ROUNDUP(V47/H47,0)*0.00753),"")</f>
        <v>0.55722000000000005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102.03703703703704</v>
      </c>
      <c r="V48" s="307">
        <f>IFERROR(V46/H46,"0")+IFERROR(V47/H47,"0")</f>
        <v>103</v>
      </c>
      <c r="W48" s="307">
        <f>IFERROR(IF(W46="",0,W46),"0")+IFERROR(IF(W47="",0,W47),"0")</f>
        <v>1.18797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508</v>
      </c>
      <c r="V49" s="307">
        <f>IFERROR(SUM(V46:V47),"0")</f>
        <v>513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870</v>
      </c>
      <c r="V52" s="306">
        <f>IFERROR(IF(U52="",0,CEILING((U52/$H52),1)*$H52),"")</f>
        <v>874.80000000000007</v>
      </c>
      <c r="W52" s="37">
        <f>IFERROR(IF(V52=0,"",ROUNDUP(V52/H52,0)*0.02175),"")</f>
        <v>1.7617499999999999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315</v>
      </c>
      <c r="V53" s="306">
        <f>IFERROR(IF(U53="",0,CEILING((U53/$H53),1)*$H53),"")</f>
        <v>315</v>
      </c>
      <c r="W53" s="37">
        <f>IFERROR(IF(V53=0,"",ROUNDUP(V53/H53,0)*0.00937),"")</f>
        <v>0.65590000000000004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150.55555555555554</v>
      </c>
      <c r="V55" s="307">
        <f>IFERROR(V52/H52,"0")+IFERROR(V53/H53,"0")+IFERROR(V54/H54,"0")</f>
        <v>151</v>
      </c>
      <c r="W55" s="307">
        <f>IFERROR(IF(W52="",0,W52),"0")+IFERROR(IF(W53="",0,W53),"0")+IFERROR(IF(W54="",0,W54),"0")</f>
        <v>2.4176500000000001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1185</v>
      </c>
      <c r="V56" s="307">
        <f>IFERROR(SUM(V52:V54),"0")</f>
        <v>1189.8000000000002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150</v>
      </c>
      <c r="V61" s="306">
        <f t="shared" si="2"/>
        <v>151.20000000000002</v>
      </c>
      <c r="W61" s="37">
        <f>IFERROR(IF(V61=0,"",ROUNDUP(V61/H61,0)*0.02175),"")</f>
        <v>0.30449999999999999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25</v>
      </c>
      <c r="V64" s="306">
        <f t="shared" si="2"/>
        <v>27</v>
      </c>
      <c r="W64" s="37">
        <f>IFERROR(IF(V64=0,"",ROUNDUP(V64/H64,0)*0.00753),"")</f>
        <v>6.7769999999999997E-2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12</v>
      </c>
      <c r="V65" s="306">
        <f t="shared" si="2"/>
        <v>12</v>
      </c>
      <c r="W65" s="37">
        <f t="shared" ref="W65:W70" si="3">IFERROR(IF(V65=0,"",ROUNDUP(V65/H65,0)*0.00937),"")</f>
        <v>2.811E-2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103.5</v>
      </c>
      <c r="V70" s="306">
        <f t="shared" si="2"/>
        <v>103.5</v>
      </c>
      <c r="W70" s="37">
        <f t="shared" si="3"/>
        <v>0.21551000000000001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48.222222222222221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0.61589000000000005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290.5</v>
      </c>
      <c r="V76" s="307">
        <f>IFERROR(SUM(V59:V74),"0")</f>
        <v>293.70000000000005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15</v>
      </c>
      <c r="V87" s="306">
        <f t="shared" ref="V87:V95" si="5">IFERROR(IF(U87="",0,CEILING((U87/$H87),1)*$H87),"")</f>
        <v>18</v>
      </c>
      <c r="W87" s="37">
        <f>IFERROR(IF(V87=0,"",ROUNDUP(V87/H87,0)*0.02175),"")</f>
        <v>4.3499999999999997E-2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23</v>
      </c>
      <c r="V91" s="306">
        <f t="shared" si="5"/>
        <v>27</v>
      </c>
      <c r="W91" s="37">
        <f>IFERROR(IF(V91=0,"",ROUNDUP(V91/H91,0)*0.02175),"")</f>
        <v>6.5250000000000002E-2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4.2222222222222223</v>
      </c>
      <c r="V96" s="307">
        <f>IFERROR(V87/H87,"0")+IFERROR(V88/H88,"0")+IFERROR(V89/H89,"0")+IFERROR(V90/H90,"0")+IFERROR(V91/H91,"0")+IFERROR(V92/H92,"0")+IFERROR(V93/H93,"0")+IFERROR(V94/H94,"0")+IFERROR(V95/H95,"0")</f>
        <v>5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0.10875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38</v>
      </c>
      <c r="V97" s="307">
        <f>IFERROR(SUM(V87:V95),"0")</f>
        <v>45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50</v>
      </c>
      <c r="V100" s="306">
        <f t="shared" si="6"/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200</v>
      </c>
      <c r="V101" s="306">
        <f t="shared" si="6"/>
        <v>202.5</v>
      </c>
      <c r="W101" s="37">
        <f>IFERROR(IF(V101=0,"",ROUNDUP(V101/H101,0)*0.02175),"")</f>
        <v>0.54374999999999996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9</v>
      </c>
      <c r="V103" s="306">
        <f t="shared" si="6"/>
        <v>10.8</v>
      </c>
      <c r="W103" s="37">
        <f>IFERROR(IF(V103=0,"",ROUNDUP(V103/H103,0)*0.00753),"")</f>
        <v>3.0120000000000001E-2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34.197530864197532</v>
      </c>
      <c r="V107" s="307">
        <f>IFERROR(V99/H99,"0")+IFERROR(V100/H100,"0")+IFERROR(V101/H101,"0")+IFERROR(V102/H102,"0")+IFERROR(V103/H103,"0")+IFERROR(V104/H104,"0")+IFERROR(V105/H105,"0")+IFERROR(V106/H106,"0")</f>
        <v>36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0.72611999999999999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259</v>
      </c>
      <c r="V108" s="307">
        <f>IFERROR(SUM(V99:V106),"0")</f>
        <v>270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51</v>
      </c>
      <c r="V119" s="306">
        <f>IFERROR(IF(U119="",0,CEILING((U119/$H119),1)*$H119),"")</f>
        <v>56.699999999999996</v>
      </c>
      <c r="W119" s="37">
        <f>IFERROR(IF(V119=0,"",ROUNDUP(V119/H119,0)*0.02175),"")</f>
        <v>0.15225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22.5</v>
      </c>
      <c r="V121" s="306">
        <f>IFERROR(IF(U121="",0,CEILING((U121/$H121),1)*$H121),"")</f>
        <v>24.3</v>
      </c>
      <c r="W121" s="37">
        <f>IFERROR(IF(V121=0,"",ROUNDUP(V121/H121,0)*0.00753),"")</f>
        <v>6.7769999999999997E-2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14.62962962962963</v>
      </c>
      <c r="V123" s="307">
        <f>IFERROR(V119/H119,"0")+IFERROR(V120/H120,"0")+IFERROR(V121/H121,"0")+IFERROR(V122/H122,"0")</f>
        <v>16</v>
      </c>
      <c r="W123" s="307">
        <f>IFERROR(IF(W119="",0,W119),"0")+IFERROR(IF(W120="",0,W120),"0")+IFERROR(IF(W121="",0,W121),"0")+IFERROR(IF(W122="",0,W122),"0")</f>
        <v>0.22001999999999999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73.5</v>
      </c>
      <c r="V124" s="307">
        <f>IFERROR(SUM(V119:V122),"0")</f>
        <v>81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8.1</v>
      </c>
      <c r="V176" s="306">
        <f t="shared" si="8"/>
        <v>9.6</v>
      </c>
      <c r="W176" s="37">
        <f t="shared" si="9"/>
        <v>3.0120000000000001E-2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3.375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4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3.0120000000000001E-2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8.1</v>
      </c>
      <c r="V182" s="307">
        <f>IFERROR(SUM(V164:V180),"0")</f>
        <v>9.6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620</v>
      </c>
      <c r="V192" s="306">
        <f t="shared" si="10"/>
        <v>626.40000000000009</v>
      </c>
      <c r="W192" s="37">
        <f>IFERROR(IF(V192=0,"",ROUNDUP(V192/H192,0)*0.02175),"")</f>
        <v>1.2614999999999998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70</v>
      </c>
      <c r="V195" s="306">
        <f t="shared" si="10"/>
        <v>75.600000000000009</v>
      </c>
      <c r="W195" s="37">
        <f>IFERROR(IF(V195=0,"",ROUNDUP(V195/H195,0)*0.02175),"")</f>
        <v>0.15225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30</v>
      </c>
      <c r="V196" s="306">
        <f t="shared" si="10"/>
        <v>32.400000000000006</v>
      </c>
      <c r="W196" s="37">
        <f>IFERROR(IF(V196=0,"",ROUNDUP(V196/H196,0)*0.02175),"")</f>
        <v>6.5250000000000002E-2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30</v>
      </c>
      <c r="V197" s="306">
        <f t="shared" si="10"/>
        <v>32.400000000000006</v>
      </c>
      <c r="W197" s="37">
        <f>IFERROR(IF(V197=0,"",ROUNDUP(V197/H197,0)*0.02175),"")</f>
        <v>6.5250000000000002E-2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190</v>
      </c>
      <c r="V198" s="306">
        <f t="shared" si="10"/>
        <v>190</v>
      </c>
      <c r="W198" s="37">
        <f t="shared" ref="W198:W204" si="11">IFERROR(IF(V198=0,"",ROUNDUP(V198/H198,0)*0.00937),"")</f>
        <v>0.35605999999999999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30</v>
      </c>
      <c r="V200" s="306">
        <f t="shared" si="10"/>
        <v>30</v>
      </c>
      <c r="W200" s="37">
        <f t="shared" si="11"/>
        <v>5.6219999999999999E-2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113.44444444444443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115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1.9565299999999999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970</v>
      </c>
      <c r="V206" s="307">
        <f>IFERROR(SUM(V190:V204),"0")</f>
        <v>986.80000000000007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240</v>
      </c>
      <c r="V212" s="306">
        <f>IFERROR(IF(U212="",0,CEILING((U212/$H212),1)*$H212),"")</f>
        <v>243.60000000000002</v>
      </c>
      <c r="W212" s="37">
        <f>IFERROR(IF(V212=0,"",ROUNDUP(V212/H212,0)*0.00753),"")</f>
        <v>0.43674000000000002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377</v>
      </c>
      <c r="V213" s="306">
        <f>IFERROR(IF(U213="",0,CEILING((U213/$H213),1)*$H213),"")</f>
        <v>378</v>
      </c>
      <c r="W213" s="37">
        <f>IFERROR(IF(V213=0,"",ROUNDUP(V213/H213,0)*0.00753),"")</f>
        <v>0.67769999999999997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92.399999999999991</v>
      </c>
      <c r="V214" s="306">
        <f>IFERROR(IF(U214="",0,CEILING((U214/$H214),1)*$H214),"")</f>
        <v>92.4</v>
      </c>
      <c r="W214" s="37">
        <f>IFERROR(IF(V214=0,"",ROUNDUP(V214/H214,0)*0.00502),"")</f>
        <v>0.22088000000000002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190.9047619047619</v>
      </c>
      <c r="V216" s="307">
        <f>IFERROR(V212/H212,"0")+IFERROR(V213/H213,"0")+IFERROR(V214/H214,"0")+IFERROR(V215/H215,"0")</f>
        <v>192</v>
      </c>
      <c r="W216" s="307">
        <f>IFERROR(IF(W212="",0,W212),"0")+IFERROR(IF(W213="",0,W213),"0")+IFERROR(IF(W214="",0,W214),"0")+IFERROR(IF(W215="",0,W215),"0")</f>
        <v>1.3353200000000001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709.4</v>
      </c>
      <c r="V217" s="307">
        <f>IFERROR(SUM(V212:V215),"0")</f>
        <v>714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8800</v>
      </c>
      <c r="V219" s="306">
        <f t="shared" ref="V219:V224" si="12">IFERROR(IF(U219="",0,CEILING((U219/$H219),1)*$H219),"")</f>
        <v>8804.6999999999989</v>
      </c>
      <c r="W219" s="37">
        <f>IFERROR(IF(V219=0,"",ROUNDUP(V219/H219,0)*0.02175),"")</f>
        <v>23.642249999999997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1086.4197530864199</v>
      </c>
      <c r="V225" s="307">
        <f>IFERROR(V219/H219,"0")+IFERROR(V220/H220,"0")+IFERROR(V221/H221,"0")+IFERROR(V222/H222,"0")+IFERROR(V223/H223,"0")+IFERROR(V224/H224,"0")</f>
        <v>1087</v>
      </c>
      <c r="W225" s="307">
        <f>IFERROR(IF(W219="",0,W219),"0")+IFERROR(IF(W220="",0,W220),"0")+IFERROR(IF(W221="",0,W221),"0")+IFERROR(IF(W222="",0,W222),"0")+IFERROR(IF(W223="",0,W223),"0")+IFERROR(IF(W224="",0,W224),"0")</f>
        <v>23.642249999999997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8800</v>
      </c>
      <c r="V226" s="307">
        <f>IFERROR(SUM(V219:V224),"0")</f>
        <v>8804.6999999999989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160</v>
      </c>
      <c r="V229" s="306">
        <f>IFERROR(IF(U229="",0,CEILING((U229/$H229),1)*$H229),"")</f>
        <v>163.79999999999998</v>
      </c>
      <c r="W229" s="37">
        <f>IFERROR(IF(V229=0,"",ROUNDUP(V229/H229,0)*0.02175),"")</f>
        <v>0.45674999999999999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120</v>
      </c>
      <c r="V230" s="306">
        <f>IFERROR(IF(U230="",0,CEILING((U230/$H230),1)*$H230),"")</f>
        <v>126</v>
      </c>
      <c r="W230" s="37">
        <f>IFERROR(IF(V230=0,"",ROUNDUP(V230/H230,0)*0.02175),"")</f>
        <v>0.32624999999999998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34.798534798534803</v>
      </c>
      <c r="V232" s="307">
        <f>IFERROR(V228/H228,"0")+IFERROR(V229/H229,"0")+IFERROR(V230/H230,"0")+IFERROR(V231/H231,"0")</f>
        <v>36</v>
      </c>
      <c r="W232" s="307">
        <f>IFERROR(IF(W228="",0,W228),"0")+IFERROR(IF(W229="",0,W229),"0")+IFERROR(IF(W230="",0,W230),"0")+IFERROR(IF(W231="",0,W231),"0")</f>
        <v>0.78299999999999992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280</v>
      </c>
      <c r="V233" s="307">
        <f>IFERROR(SUM(V228:V231),"0")</f>
        <v>289.79999999999995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3</v>
      </c>
      <c r="V235" s="306">
        <f>IFERROR(IF(U235="",0,CEILING((U235/$H235),1)*$H235),"")</f>
        <v>3.04</v>
      </c>
      <c r="W235" s="37">
        <f>IFERROR(IF(V235=0,"",ROUNDUP(V235/H235,0)*0.00753),"")</f>
        <v>7.5300000000000002E-3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3</v>
      </c>
      <c r="V236" s="306">
        <f>IFERROR(IF(U236="",0,CEILING((U236/$H236),1)*$H236),"")</f>
        <v>3.04</v>
      </c>
      <c r="W236" s="37">
        <f>IFERROR(IF(V236=0,"",ROUNDUP(V236/H236,0)*0.00753),"")</f>
        <v>7.5300000000000002E-3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2.5499999999999998</v>
      </c>
      <c r="V237" s="306">
        <f>IFERROR(IF(U237="",0,CEILING((U237/$H237),1)*$H237),"")</f>
        <v>2.5499999999999998</v>
      </c>
      <c r="W237" s="37">
        <f>IFERROR(IF(V237=0,"",ROUNDUP(V237/H237,0)*0.00753),"")</f>
        <v>7.5300000000000002E-3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2.9736842105263159</v>
      </c>
      <c r="V238" s="307">
        <f>IFERROR(V235/H235,"0")+IFERROR(V236/H236,"0")+IFERROR(V237/H237,"0")</f>
        <v>3</v>
      </c>
      <c r="W238" s="307">
        <f>IFERROR(IF(W235="",0,W235),"0")+IFERROR(IF(W236="",0,W236),"0")+IFERROR(IF(W237="",0,W237),"0")</f>
        <v>2.2589999999999999E-2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8.5500000000000007</v>
      </c>
      <c r="V239" s="307">
        <f>IFERROR(SUM(V235:V237),"0")</f>
        <v>8.629999999999999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50</v>
      </c>
      <c r="V248" s="306">
        <f t="shared" ref="V248:V254" si="13">IFERROR(IF(U248="",0,CEILING((U248/$H248),1)*$H248),"")</f>
        <v>54</v>
      </c>
      <c r="W248" s="37">
        <f>IFERROR(IF(V248=0,"",ROUNDUP(V248/H248,0)*0.02175),"")</f>
        <v>0.10874999999999999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20</v>
      </c>
      <c r="V251" s="306">
        <f t="shared" si="13"/>
        <v>21.6</v>
      </c>
      <c r="W251" s="37">
        <f>IFERROR(IF(V251=0,"",ROUNDUP(V251/H251,0)*0.02175),"")</f>
        <v>4.3499999999999997E-2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25</v>
      </c>
      <c r="V253" s="306">
        <f t="shared" si="13"/>
        <v>25</v>
      </c>
      <c r="W253" s="37">
        <f>IFERROR(IF(V253=0,"",ROUNDUP(V253/H253,0)*0.00937),"")</f>
        <v>4.6850000000000003E-2</v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15</v>
      </c>
      <c r="V254" s="306">
        <f t="shared" si="13"/>
        <v>15</v>
      </c>
      <c r="W254" s="37">
        <f>IFERROR(IF(V254=0,"",ROUNDUP(V254/H254,0)*0.00937),"")</f>
        <v>2.811E-2</v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14.481481481481481</v>
      </c>
      <c r="V255" s="307">
        <f>IFERROR(V248/H248,"0")+IFERROR(V249/H249,"0")+IFERROR(V250/H250,"0")+IFERROR(V251/H251,"0")+IFERROR(V252/H252,"0")+IFERROR(V253/H253,"0")+IFERROR(V254/H254,"0")</f>
        <v>15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0.22721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110</v>
      </c>
      <c r="V256" s="307">
        <f>IFERROR(SUM(V248:V254),"0")</f>
        <v>115.6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80</v>
      </c>
      <c r="V269" s="306">
        <f>IFERROR(IF(U269="",0,CEILING((U269/$H269),1)*$H269),"")</f>
        <v>81</v>
      </c>
      <c r="W269" s="37">
        <f>IFERROR(IF(V269=0,"",ROUNDUP(V269/H269,0)*0.02175),"")</f>
        <v>0.21749999999999997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168</v>
      </c>
      <c r="V270" s="306">
        <f>IFERROR(IF(U270="",0,CEILING((U270/$H270),1)*$H270),"")</f>
        <v>168.84</v>
      </c>
      <c r="W270" s="37">
        <f>IFERROR(IF(V270=0,"",ROUNDUP(V270/H270,0)*0.00753),"")</f>
        <v>0.50451000000000001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110.04</v>
      </c>
      <c r="V271" s="306">
        <f>IFERROR(IF(U271="",0,CEILING((U271/$H271),1)*$H271),"")</f>
        <v>110.88</v>
      </c>
      <c r="W271" s="37">
        <f>IFERROR(IF(V271=0,"",ROUNDUP(V271/H271,0)*0.00753),"")</f>
        <v>0.33132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120.20987654320989</v>
      </c>
      <c r="V272" s="307">
        <f>IFERROR(V269/H269,"0")+IFERROR(V270/H270,"0")+IFERROR(V271/H271,"0")</f>
        <v>121</v>
      </c>
      <c r="W272" s="307">
        <f>IFERROR(IF(W269="",0,W269),"0")+IFERROR(IF(W270="",0,W270),"0")+IFERROR(IF(W271="",0,W271),"0")</f>
        <v>1.0533300000000001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358.04</v>
      </c>
      <c r="V273" s="307">
        <f>IFERROR(SUM(V269:V271),"0")</f>
        <v>360.72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950</v>
      </c>
      <c r="V286" s="306">
        <f t="shared" si="14"/>
        <v>960</v>
      </c>
      <c r="W286" s="37">
        <f>IFERROR(IF(V286=0,"",ROUNDUP(V286/H286,0)*0.02175),"")</f>
        <v>1.3919999999999999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100</v>
      </c>
      <c r="V287" s="306">
        <f t="shared" si="14"/>
        <v>105</v>
      </c>
      <c r="W287" s="37">
        <f>IFERROR(IF(V287=0,"",ROUNDUP(V287/H287,0)*0.02175),"")</f>
        <v>0.15225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330</v>
      </c>
      <c r="V289" s="306">
        <f t="shared" si="14"/>
        <v>330</v>
      </c>
      <c r="W289" s="37">
        <f>IFERROR(IF(V289=0,"",ROUNDUP(V289/H289,0)*0.02175),"")</f>
        <v>0.47849999999999998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92</v>
      </c>
      <c r="V293" s="307">
        <f>IFERROR(V285/H285,"0")+IFERROR(V286/H286,"0")+IFERROR(V287/H287,"0")+IFERROR(V288/H288,"0")+IFERROR(V289/H289,"0")+IFERROR(V290/H290,"0")+IFERROR(V291/H291,"0")+IFERROR(V292/H292,"0")</f>
        <v>93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2.0227499999999998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1380</v>
      </c>
      <c r="V294" s="307">
        <f>IFERROR(SUM(V285:V292),"0")</f>
        <v>1395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985</v>
      </c>
      <c r="V296" s="306">
        <f>IFERROR(IF(U296="",0,CEILING((U296/$H296),1)*$H296),"")</f>
        <v>990</v>
      </c>
      <c r="W296" s="37">
        <f>IFERROR(IF(V296=0,"",ROUNDUP(V296/H296,0)*0.02175),"")</f>
        <v>1.4355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65.666666666666671</v>
      </c>
      <c r="V298" s="307">
        <f>IFERROR(V296/H296,"0")+IFERROR(V297/H297,"0")</f>
        <v>66</v>
      </c>
      <c r="W298" s="307">
        <f>IFERROR(IF(W296="",0,W296),"0")+IFERROR(IF(W297="",0,W297),"0")</f>
        <v>1.4355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985</v>
      </c>
      <c r="V299" s="307">
        <f>IFERROR(SUM(V296:V297),"0")</f>
        <v>990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</v>
      </c>
      <c r="V403" s="306">
        <f t="shared" ref="V403:V411" si="18">IFERROR(IF(U403="",0,CEILING((U403/$H403),1)*$H403),"")</f>
        <v>10.56</v>
      </c>
      <c r="W403" s="37">
        <f>IFERROR(IF(V403=0,"",ROUNDUP(V403/H403,0)*0.01196),"")</f>
        <v>2.392E-2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1.8939393939393938</v>
      </c>
      <c r="V412" s="307">
        <f>IFERROR(V403/H403,"0")+IFERROR(V404/H404,"0")+IFERROR(V405/H405,"0")+IFERROR(V406/H406,"0")+IFERROR(V407/H407,"0")+IFERROR(V408/H408,"0")+IFERROR(V409/H409,"0")+IFERROR(V410/H410,"0")+IFERROR(V411/H411,"0")</f>
        <v>2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2.392E-2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10</v>
      </c>
      <c r="V413" s="307">
        <f>IFERROR(SUM(V403:V411),"0")</f>
        <v>10.56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60</v>
      </c>
      <c r="V415" s="306">
        <f>IFERROR(IF(U415="",0,CEILING((U415/$H415),1)*$H415),"")</f>
        <v>63.36</v>
      </c>
      <c r="W415" s="37">
        <f>IFERROR(IF(V415=0,"",ROUNDUP(V415/H415,0)*0.01196),"")</f>
        <v>0.14352000000000001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11.363636363636363</v>
      </c>
      <c r="V417" s="307">
        <f>IFERROR(V415/H415,"0")+IFERROR(V416/H416,"0")</f>
        <v>12</v>
      </c>
      <c r="W417" s="307">
        <f>IFERROR(IF(W415="",0,W415),"0")+IFERROR(IF(W416="",0,W416),"0")</f>
        <v>0.14352000000000001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60</v>
      </c>
      <c r="V418" s="307">
        <f>IFERROR(SUM(V415:V416),"0")</f>
        <v>63.36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30</v>
      </c>
      <c r="V422" s="306">
        <f t="shared" si="19"/>
        <v>31.68</v>
      </c>
      <c r="W422" s="37">
        <f>IFERROR(IF(V422=0,"",ROUNDUP(V422/H422,0)*0.01196),"")</f>
        <v>7.1760000000000004E-2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5.6818181818181817</v>
      </c>
      <c r="V426" s="307">
        <f>IFERROR(V420/H420,"0")+IFERROR(V421/H421,"0")+IFERROR(V422/H422,"0")+IFERROR(V423/H423,"0")+IFERROR(V424/H424,"0")+IFERROR(V425/H425,"0")</f>
        <v>6</v>
      </c>
      <c r="W426" s="307">
        <f>IFERROR(IF(W420="",0,W420),"0")+IFERROR(IF(W421="",0,W421),"0")+IFERROR(IF(W422="",0,W422),"0")+IFERROR(IF(W423="",0,W423),"0")+IFERROR(IF(W424="",0,W424),"0")+IFERROR(IF(W425="",0,W425),"0")</f>
        <v>7.1760000000000004E-2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30</v>
      </c>
      <c r="V427" s="307">
        <f>IFERROR(SUM(V420:V425),"0")</f>
        <v>31.68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150</v>
      </c>
      <c r="V437" s="306">
        <f>IFERROR(IF(U437="",0,CEILING((U437/$H437),1)*$H437),"")</f>
        <v>156</v>
      </c>
      <c r="W437" s="37">
        <f>IFERROR(IF(V437=0,"",ROUNDUP(V437/H437,0)*0.02175),"")</f>
        <v>0.28275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12.5</v>
      </c>
      <c r="V438" s="307">
        <f>IFERROR(V436/H436,"0")+IFERROR(V437/H437,"0")</f>
        <v>13</v>
      </c>
      <c r="W438" s="307">
        <f>IFERROR(IF(W436="",0,W436),"0")+IFERROR(IF(W437="",0,W437),"0")</f>
        <v>0.28275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150</v>
      </c>
      <c r="V439" s="307">
        <f>IFERROR(SUM(V436:V437),"0")</f>
        <v>156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200</v>
      </c>
      <c r="V446" s="306">
        <f>IFERROR(IF(U446="",0,CEILING((U446/$H446),1)*$H446),"")</f>
        <v>201.48</v>
      </c>
      <c r="W446" s="37">
        <f>IFERROR(IF(V446=0,"",ROUNDUP(V446/H446,0)*0.00753),"")</f>
        <v>0.34638000000000002</v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470</v>
      </c>
      <c r="V447" s="306">
        <f>IFERROR(IF(U447="",0,CEILING((U447/$H447),1)*$H447),"")</f>
        <v>473.03999999999996</v>
      </c>
      <c r="W447" s="37">
        <f>IFERROR(IF(V447=0,"",ROUNDUP(V447/H447,0)*0.00753),"")</f>
        <v>0.81324000000000007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152.96803652968038</v>
      </c>
      <c r="V448" s="307">
        <f>IFERROR(V446/H446,"0")+IFERROR(V447/H447,"0")</f>
        <v>154</v>
      </c>
      <c r="W448" s="307">
        <f>IFERROR(IF(W446="",0,W446),"0")+IFERROR(IF(W447="",0,W447),"0")</f>
        <v>1.1596200000000001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670</v>
      </c>
      <c r="V449" s="307">
        <f>IFERROR(SUM(V446:V447),"0")</f>
        <v>674.52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60</v>
      </c>
      <c r="V457" s="306">
        <f>IFERROR(IF(U457="",0,CEILING((U457/$H457),1)*$H457),"")</f>
        <v>62.4</v>
      </c>
      <c r="W457" s="37">
        <f>IFERROR(IF(V457=0,"",ROUNDUP(V457/H457,0)*0.02175),"")</f>
        <v>0.17399999999999999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7.6923076923076925</v>
      </c>
      <c r="V458" s="307">
        <f>IFERROR(V457/H457,"0")</f>
        <v>8</v>
      </c>
      <c r="W458" s="307">
        <f>IFERROR(IF(W457="",0,W457),"0")</f>
        <v>0.17399999999999999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60</v>
      </c>
      <c r="V459" s="307">
        <f>IFERROR(SUM(V457:V457),"0")</f>
        <v>62.4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16943.09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17065.87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17954.543324692931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18084.293999999994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34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18804.543324692931</v>
      </c>
      <c r="V463" s="307">
        <f>GrossWeightTotalR+PalletQtyTotalR*25</f>
        <v>18934.293999999994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2270.2381388282915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2287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39.64056999999999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513</v>
      </c>
      <c r="D470" s="47">
        <f>IFERROR(V52*1,"0")+IFERROR(V53*1,"0")+IFERROR(V54*1,"0")</f>
        <v>1189.8000000000002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608.70000000000005</v>
      </c>
      <c r="F470" s="47">
        <f>IFERROR(V119*1,"0")+IFERROR(V120*1,"0")+IFERROR(V121*1,"0")+IFERROR(V122*1,"0")</f>
        <v>81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9.6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10803.93</v>
      </c>
      <c r="K470" s="47">
        <f>IFERROR(V248*1,"0")+IFERROR(V249*1,"0")+IFERROR(V250*1,"0")+IFERROR(V251*1,"0")+IFERROR(V252*1,"0")+IFERROR(V253*1,"0")+IFERROR(V254*1,"0")+IFERROR(V258*1,"0")+IFERROR(V259*1,"0")</f>
        <v>115.6</v>
      </c>
      <c r="L470" s="47">
        <f>IFERROR(V264*1,"0")+IFERROR(V265*1,"0")+IFERROR(V269*1,"0")+IFERROR(V270*1,"0")+IFERROR(V271*1,"0")+IFERROR(V275*1,"0")+IFERROR(V279*1,"0")</f>
        <v>360.72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2385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105.6</v>
      </c>
      <c r="R470" s="47">
        <f>IFERROR(V436*1,"0")+IFERROR(V437*1,"0")+IFERROR(V441*1,"0")+IFERROR(V442*1,"0")+IFERROR(V446*1,"0")+IFERROR(V447*1,"0")+IFERROR(V451*1,"0")+IFERROR(V452*1,"0")</f>
        <v>830.52</v>
      </c>
      <c r="S470" s="47">
        <f>IFERROR(V457*1,"0")</f>
        <v>62.4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2023-09-11T10:42:24Z</dcterms:modified>
</cp:coreProperties>
</file>