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25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D470" i="1" l="1"/>
  <c r="U462" i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W441" i="1"/>
  <c r="W443" i="1" s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W424" i="1"/>
  <c r="V424" i="1"/>
  <c r="V423" i="1"/>
  <c r="W423" i="1" s="1"/>
  <c r="V422" i="1"/>
  <c r="W422" i="1" s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W369" i="1"/>
  <c r="V369" i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W357" i="1"/>
  <c r="V357" i="1"/>
  <c r="M357" i="1"/>
  <c r="V356" i="1"/>
  <c r="W356" i="1" s="1"/>
  <c r="W360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V315" i="1"/>
  <c r="U315" i="1"/>
  <c r="U314" i="1"/>
  <c r="W313" i="1"/>
  <c r="V313" i="1"/>
  <c r="M313" i="1"/>
  <c r="W312" i="1"/>
  <c r="V312" i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V248" i="1"/>
  <c r="V256" i="1" s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W236" i="1"/>
  <c r="V236" i="1"/>
  <c r="V239" i="1" s="1"/>
  <c r="V235" i="1"/>
  <c r="W235" i="1" s="1"/>
  <c r="V233" i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V217" i="1"/>
  <c r="U217" i="1"/>
  <c r="U216" i="1"/>
  <c r="W215" i="1"/>
  <c r="V215" i="1"/>
  <c r="M215" i="1"/>
  <c r="W214" i="1"/>
  <c r="V214" i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W185" i="1"/>
  <c r="V185" i="1"/>
  <c r="M185" i="1"/>
  <c r="V184" i="1"/>
  <c r="M184" i="1"/>
  <c r="U182" i="1"/>
  <c r="U181" i="1"/>
  <c r="V180" i="1"/>
  <c r="W180" i="1" s="1"/>
  <c r="M180" i="1"/>
  <c r="W179" i="1"/>
  <c r="V179" i="1"/>
  <c r="M179" i="1"/>
  <c r="W178" i="1"/>
  <c r="V178" i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V169" i="1"/>
  <c r="W169" i="1" s="1"/>
  <c r="M169" i="1"/>
  <c r="V168" i="1"/>
  <c r="W168" i="1" s="1"/>
  <c r="M168" i="1"/>
  <c r="W167" i="1"/>
  <c r="V167" i="1"/>
  <c r="M167" i="1"/>
  <c r="W166" i="1"/>
  <c r="V166" i="1"/>
  <c r="M166" i="1"/>
  <c r="W165" i="1"/>
  <c r="V165" i="1"/>
  <c r="M165" i="1"/>
  <c r="V164" i="1"/>
  <c r="V181" i="1" s="1"/>
  <c r="M164" i="1"/>
  <c r="U162" i="1"/>
  <c r="U161" i="1"/>
  <c r="V160" i="1"/>
  <c r="W160" i="1" s="1"/>
  <c r="M160" i="1"/>
  <c r="W159" i="1"/>
  <c r="V159" i="1"/>
  <c r="M159" i="1"/>
  <c r="W158" i="1"/>
  <c r="V158" i="1"/>
  <c r="M158" i="1"/>
  <c r="V157" i="1"/>
  <c r="V162" i="1" s="1"/>
  <c r="M157" i="1"/>
  <c r="U155" i="1"/>
  <c r="U154" i="1"/>
  <c r="W153" i="1"/>
  <c r="V153" i="1"/>
  <c r="M153" i="1"/>
  <c r="V152" i="1"/>
  <c r="V150" i="1"/>
  <c r="U150" i="1"/>
  <c r="V149" i="1"/>
  <c r="U149" i="1"/>
  <c r="W148" i="1"/>
  <c r="V148" i="1"/>
  <c r="M148" i="1"/>
  <c r="W147" i="1"/>
  <c r="W149" i="1" s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W137" i="1"/>
  <c r="V137" i="1"/>
  <c r="M137" i="1"/>
  <c r="V136" i="1"/>
  <c r="W136" i="1" s="1"/>
  <c r="M136" i="1"/>
  <c r="W135" i="1"/>
  <c r="V135" i="1"/>
  <c r="M135" i="1"/>
  <c r="U132" i="1"/>
  <c r="U131" i="1"/>
  <c r="W130" i="1"/>
  <c r="V130" i="1"/>
  <c r="M130" i="1"/>
  <c r="V129" i="1"/>
  <c r="V131" i="1" s="1"/>
  <c r="M129" i="1"/>
  <c r="W128" i="1"/>
  <c r="V128" i="1"/>
  <c r="M128" i="1"/>
  <c r="U124" i="1"/>
  <c r="U123" i="1"/>
  <c r="W122" i="1"/>
  <c r="V122" i="1"/>
  <c r="M122" i="1"/>
  <c r="V121" i="1"/>
  <c r="W121" i="1" s="1"/>
  <c r="M121" i="1"/>
  <c r="W120" i="1"/>
  <c r="V120" i="1"/>
  <c r="M120" i="1"/>
  <c r="W119" i="1"/>
  <c r="W123" i="1" s="1"/>
  <c r="V119" i="1"/>
  <c r="V123" i="1" s="1"/>
  <c r="M119" i="1"/>
  <c r="U116" i="1"/>
  <c r="U115" i="1"/>
  <c r="W114" i="1"/>
  <c r="V114" i="1"/>
  <c r="V113" i="1"/>
  <c r="W113" i="1" s="1"/>
  <c r="M113" i="1"/>
  <c r="W112" i="1"/>
  <c r="V112" i="1"/>
  <c r="M112" i="1"/>
  <c r="V111" i="1"/>
  <c r="V116" i="1" s="1"/>
  <c r="M111" i="1"/>
  <c r="W110" i="1"/>
  <c r="V110" i="1"/>
  <c r="U108" i="1"/>
  <c r="U107" i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W107" i="1" s="1"/>
  <c r="V99" i="1"/>
  <c r="V107" i="1" s="1"/>
  <c r="U97" i="1"/>
  <c r="U96" i="1"/>
  <c r="V95" i="1"/>
  <c r="W95" i="1" s="1"/>
  <c r="M95" i="1"/>
  <c r="W94" i="1"/>
  <c r="V94" i="1"/>
  <c r="M94" i="1"/>
  <c r="W93" i="1"/>
  <c r="V93" i="1"/>
  <c r="M93" i="1"/>
  <c r="W92" i="1"/>
  <c r="V92" i="1"/>
  <c r="M92" i="1"/>
  <c r="V91" i="1"/>
  <c r="W91" i="1" s="1"/>
  <c r="M91" i="1"/>
  <c r="W90" i="1"/>
  <c r="V90" i="1"/>
  <c r="M90" i="1"/>
  <c r="W89" i="1"/>
  <c r="V89" i="1"/>
  <c r="M89" i="1"/>
  <c r="W88" i="1"/>
  <c r="V88" i="1"/>
  <c r="M88" i="1"/>
  <c r="V87" i="1"/>
  <c r="V96" i="1" s="1"/>
  <c r="M87" i="1"/>
  <c r="U85" i="1"/>
  <c r="U84" i="1"/>
  <c r="V83" i="1"/>
  <c r="W83" i="1" s="1"/>
  <c r="M83" i="1"/>
  <c r="W82" i="1"/>
  <c r="V82" i="1"/>
  <c r="M82" i="1"/>
  <c r="W81" i="1"/>
  <c r="V81" i="1"/>
  <c r="V80" i="1"/>
  <c r="W80" i="1" s="1"/>
  <c r="M80" i="1"/>
  <c r="W79" i="1"/>
  <c r="V79" i="1"/>
  <c r="W78" i="1"/>
  <c r="W84" i="1" s="1"/>
  <c r="V78" i="1"/>
  <c r="V84" i="1" s="1"/>
  <c r="U76" i="1"/>
  <c r="U75" i="1"/>
  <c r="V74" i="1"/>
  <c r="W74" i="1" s="1"/>
  <c r="M74" i="1"/>
  <c r="W73" i="1"/>
  <c r="V73" i="1"/>
  <c r="M73" i="1"/>
  <c r="W72" i="1"/>
  <c r="V72" i="1"/>
  <c r="M72" i="1"/>
  <c r="W71" i="1"/>
  <c r="V71" i="1"/>
  <c r="M71" i="1"/>
  <c r="V70" i="1"/>
  <c r="W70" i="1" s="1"/>
  <c r="M70" i="1"/>
  <c r="W69" i="1"/>
  <c r="V69" i="1"/>
  <c r="M69" i="1"/>
  <c r="W68" i="1"/>
  <c r="V68" i="1"/>
  <c r="M68" i="1"/>
  <c r="W67" i="1"/>
  <c r="V67" i="1"/>
  <c r="M67" i="1"/>
  <c r="V66" i="1"/>
  <c r="W66" i="1" s="1"/>
  <c r="M66" i="1"/>
  <c r="W65" i="1"/>
  <c r="V65" i="1"/>
  <c r="M65" i="1"/>
  <c r="W64" i="1"/>
  <c r="V64" i="1"/>
  <c r="M64" i="1"/>
  <c r="W63" i="1"/>
  <c r="V63" i="1"/>
  <c r="M63" i="1"/>
  <c r="V62" i="1"/>
  <c r="W62" i="1" s="1"/>
  <c r="M62" i="1"/>
  <c r="W61" i="1"/>
  <c r="V61" i="1"/>
  <c r="M61" i="1"/>
  <c r="W60" i="1"/>
  <c r="V60" i="1"/>
  <c r="M60" i="1"/>
  <c r="W59" i="1"/>
  <c r="V59" i="1"/>
  <c r="V76" i="1" s="1"/>
  <c r="M59" i="1"/>
  <c r="U56" i="1"/>
  <c r="U55" i="1"/>
  <c r="W54" i="1"/>
  <c r="V54" i="1"/>
  <c r="W53" i="1"/>
  <c r="V53" i="1"/>
  <c r="M53" i="1"/>
  <c r="W52" i="1"/>
  <c r="W55" i="1" s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0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V32" i="1" s="1"/>
  <c r="M27" i="1"/>
  <c r="W26" i="1"/>
  <c r="V26" i="1"/>
  <c r="M26" i="1"/>
  <c r="V24" i="1"/>
  <c r="U24" i="1"/>
  <c r="U460" i="1" s="1"/>
  <c r="V23" i="1"/>
  <c r="U23" i="1"/>
  <c r="W22" i="1"/>
  <c r="W23" i="1" s="1"/>
  <c r="V22" i="1"/>
  <c r="M22" i="1"/>
  <c r="H10" i="1"/>
  <c r="J9" i="1"/>
  <c r="A9" i="1"/>
  <c r="F10" i="1" s="1"/>
  <c r="D7" i="1"/>
  <c r="N6" i="1"/>
  <c r="M2" i="1"/>
  <c r="H9" i="1" l="1"/>
  <c r="W75" i="1"/>
  <c r="V132" i="1"/>
  <c r="V154" i="1"/>
  <c r="V155" i="1"/>
  <c r="W152" i="1"/>
  <c r="W154" i="1" s="1"/>
  <c r="V272" i="1"/>
  <c r="W269" i="1"/>
  <c r="W272" i="1" s="1"/>
  <c r="W390" i="1"/>
  <c r="W426" i="1"/>
  <c r="V108" i="1"/>
  <c r="A10" i="1"/>
  <c r="B470" i="1"/>
  <c r="V461" i="1"/>
  <c r="W27" i="1"/>
  <c r="W32" i="1" s="1"/>
  <c r="W35" i="1"/>
  <c r="W37" i="1" s="1"/>
  <c r="V38" i="1"/>
  <c r="V42" i="1"/>
  <c r="V48" i="1"/>
  <c r="V464" i="1" s="1"/>
  <c r="V56" i="1"/>
  <c r="W87" i="1"/>
  <c r="W96" i="1" s="1"/>
  <c r="V115" i="1"/>
  <c r="W111" i="1"/>
  <c r="W115" i="1" s="1"/>
  <c r="G470" i="1"/>
  <c r="W129" i="1"/>
  <c r="V144" i="1"/>
  <c r="W157" i="1"/>
  <c r="W161" i="1" s="1"/>
  <c r="V186" i="1"/>
  <c r="V187" i="1"/>
  <c r="W184" i="1"/>
  <c r="W186" i="1" s="1"/>
  <c r="J470" i="1"/>
  <c r="V206" i="1"/>
  <c r="W216" i="1"/>
  <c r="V225" i="1"/>
  <c r="W232" i="1"/>
  <c r="W238" i="1"/>
  <c r="V273" i="1"/>
  <c r="M470" i="1"/>
  <c r="W298" i="1"/>
  <c r="N470" i="1"/>
  <c r="W342" i="1"/>
  <c r="V360" i="1"/>
  <c r="V391" i="1"/>
  <c r="Q470" i="1"/>
  <c r="V413" i="1"/>
  <c r="V427" i="1"/>
  <c r="W448" i="1"/>
  <c r="V454" i="1"/>
  <c r="V453" i="1"/>
  <c r="S470" i="1"/>
  <c r="V459" i="1"/>
  <c r="W457" i="1"/>
  <c r="W458" i="1" s="1"/>
  <c r="H470" i="1"/>
  <c r="F9" i="1"/>
  <c r="V33" i="1"/>
  <c r="V460" i="1" s="1"/>
  <c r="V85" i="1"/>
  <c r="V97" i="1"/>
  <c r="F470" i="1"/>
  <c r="V124" i="1"/>
  <c r="W131" i="1"/>
  <c r="V143" i="1"/>
  <c r="W205" i="1"/>
  <c r="V244" i="1"/>
  <c r="K470" i="1"/>
  <c r="V255" i="1"/>
  <c r="W248" i="1"/>
  <c r="W255" i="1" s="1"/>
  <c r="W293" i="1"/>
  <c r="V294" i="1"/>
  <c r="V327" i="1"/>
  <c r="W412" i="1"/>
  <c r="V444" i="1"/>
  <c r="V462" i="1"/>
  <c r="L470" i="1"/>
  <c r="U464" i="1"/>
  <c r="E470" i="1"/>
  <c r="V75" i="1"/>
  <c r="W143" i="1"/>
  <c r="I470" i="1"/>
  <c r="V161" i="1"/>
  <c r="V182" i="1"/>
  <c r="W164" i="1"/>
  <c r="W181" i="1" s="1"/>
  <c r="V226" i="1"/>
  <c r="V245" i="1"/>
  <c r="W326" i="1"/>
  <c r="O470" i="1"/>
  <c r="V361" i="1"/>
  <c r="V426" i="1"/>
  <c r="R470" i="1"/>
  <c r="V438" i="1"/>
  <c r="V439" i="1"/>
  <c r="W436" i="1"/>
  <c r="W438" i="1" s="1"/>
  <c r="P470" i="1"/>
  <c r="V216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53" i="1" s="1"/>
  <c r="W367" i="1"/>
  <c r="W370" i="1" s="1"/>
  <c r="W429" i="1"/>
  <c r="W431" i="1" s="1"/>
  <c r="W451" i="1"/>
  <c r="W453" i="1" s="1"/>
  <c r="W465" i="1" l="1"/>
  <c r="V463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<sst xmlns="http://schemas.openxmlformats.org/spreadsheetml/2006/main" count="1695" uniqueCount="653">
  <si>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</si>
  <si>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</si>
  <si>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</si>
  <si>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</si>
  <si>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</si>
  <si>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</si>
  <si>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</si>
  <si>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</si>
  <si>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</si>
  <si>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</si>
  <si>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</si>
  <si>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</si>
  <si>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</si>
  <si>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</si>
  <si>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</si>
  <si>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</si>
  <si>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</si>
  <si>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</si>
  <si>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</si>
  <si>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</si>
  <si>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</si>
  <si>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</si>
  <si>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</si>
  <si>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</si>
  <si>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</si>
  <si>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</si>
  <si>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</si>
  <si>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</si>
  <si>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</si>
  <si>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</si>
  <si>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</si>
  <si>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</si>
  <si>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</si>
  <si>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</si>
  <si>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</si>
  <si>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</si>
  <si>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</si>
  <si>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</si>
  <si>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</si>
  <si>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</si>
  <si>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</si>
  <si>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</si>
  <si>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</si>
  <si>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</si>
  <si>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</si>
  <si>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</si>
  <si>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</si>
  <si>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</si>
  <si>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</si>
  <si>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</si>
  <si>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</si>
  <si>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</si>
  <si>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</si>
  <si>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</si>
  <si>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</si>
  <si>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</si>
  <si>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</si>
  <si>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</si>
  <si>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</si>
  <si>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</si>
  <si>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</si>
  <si>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</si>
  <si>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</si>
  <si>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</si>
  <si>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</si>
  <si>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</si>
  <si>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</si>
  <si>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</si>
  <si>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</si>
  <si>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</si>
  <si>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</si>
  <si>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</si>
  <si>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</si>
  <si>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</si>
  <si>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</si>
  <si>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</si>
  <si>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</si>
  <si>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</si>
  <si>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</si>
  <si>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</si>
  <si>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</si>
  <si>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</si>
  <si>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</si>
  <si>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</si>
  <si>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</si>
  <si>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</si>
  <si>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</si>
  <si>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</si>
  <si>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</si>
  <si>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</si>
  <si>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</si>
  <si>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</si>
  <si>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</si>
  <si>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</si>
  <si>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</si>
  <si>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</si>
  <si>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</si>
  <si>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</si>
  <si>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</si>
  <si>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</si>
  <si>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</si>
  <si>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</si>
  <si>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</si>
  <si>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</si>
  <si>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</si>
  <si>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</si>
  <si>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</si>
  <si>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</si>
  <si>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</si>
  <si>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</si>
  <si>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</si>
  <si>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</si>
  <si>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</si>
  <si>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</si>
  <si>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</si>
  <si>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</si>
  <si>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</si>
  <si>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</si>
  <si>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</si>
  <si>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</si>
  <si>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</si>
  <si>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</si>
  <si>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</si>
  <si>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</si>
  <si>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</si>
  <si>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</si>
  <si>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</si>
  <si>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</si>
  <si>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</si>
  <si>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</si>
  <si>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</si>
  <si>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</si>
  <si>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</si>
  <si>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</si>
  <si>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</si>
  <si>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</si>
  <si>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</si>
  <si>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</si>
  <si>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</si>
  <si>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</si>
  <si>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</si>
  <si>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</si>
  <si>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</si>
  <si>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</si>
  <si>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</si>
  <si>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</si>
  <si>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</si>
  <si>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</si>
  <si>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</si>
  <si>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</si>
  <si>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</si>
  <si>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</si>
  <si>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</si>
  <si>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</si>
  <si>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</si>
  <si>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</si>
  <si>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</si>
  <si>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</si>
  <si>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</si>
  <si>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</si>
  <si>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</si>
  <si>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</si>
  <si>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</si>
  <si>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</si>
  <si>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</si>
  <si>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</si>
  <si>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</si>
  <si>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</si>
  <si>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</si>
  <si>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</si>
  <si>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</si>
  <si>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</si>
  <si>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</si>
  <si>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</si>
  <si>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</si>
  <si>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</si>
  <si>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</si>
  <si>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</si>
  <si>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</si>
  <si>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</si>
  <si>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</si>
  <si>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</si>
  <si>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</si>
  <si>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</si>
  <si>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</si>
  <si>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</si>
  <si>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</si>
  <si>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</si>
  <si>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</si>
  <si>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</si>
  <si>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</si>
  <si>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</si>
  <si>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</si>
  <si>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</si>
  <si>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</si>
  <si>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</si>
  <si>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</si>
  <si>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</si>
  <si>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</si>
  <si>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</si>
  <si>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</si>
  <si>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</si>
  <si>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</si>
  <si>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</si>
  <si>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</si>
  <si>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</si>
  <si>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</si>
  <si>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</si>
  <si>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</si>
  <si>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</si>
  <si>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</si>
  <si>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</si>
  <si>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</si>
  <si>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</si>
  <si>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</si>
  <si>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</si>
  <si>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</si>
  <si>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</si>
  <si>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</si>
  <si>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</si>
  <si>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</si>
  <si>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</si>
  <si>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</si>
  <si>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</si>
  <si>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</si>
  <si>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</si>
  <si>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</si>
  <si>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</si>
  <si>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</si>
  <si>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</si>
  <si>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</si>
  <si>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</si>
  <si>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</si>
  <si>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</si>
  <si>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</si>
  <si>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</si>
  <si>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</si>
  <si>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</si>
  <si>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</si>
  <si>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</si>
  <si>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</si>
  <si>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</si>
  <si>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</si>
  <si>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</si>
  <si>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</si>
  <si>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</si>
  <si>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</si>
  <si>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</si>
  <si>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</si>
  <si>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</si>
  <si>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</si>
  <si>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</si>
  <si>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</si>
  <si>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</si>
  <si>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</si>
  <si>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</si>
  <si>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</si>
  <si>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</si>
  <si>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</si>
  <si>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</si>
  <si>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</si>
  <si>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</si>
  <si>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</si>
  <si>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</si>
  <si>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</si>
  <si>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</si>
  <si>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</si>
  <si>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</si>
  <si>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</si>
  <si>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</si>
  <si>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</si>
  <si>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</si>
  <si>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</si>
  <si>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</si>
  <si>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</si>
  <si>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</si>
  <si>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</si>
  <si>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</si>
  <si>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</si>
  <si>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</si>
  <si>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</si>
  <si>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</si>
  <si>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</si>
  <si>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</si>
  <si>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</si>
  <si>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</si>
  <si>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</si>
  <si>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</si>
  <si>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</si>
  <si>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</si>
  <si>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</si>
  <si>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</si>
  <si>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</si>
  <si>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</si>
  <si>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</si>
  <si>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</si>
  <si>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</si>
  <si>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</si>
  <si>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</si>
  <si>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</si>
  <si>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</si>
  <si>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</si>
  <si>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</si>
  <si>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</si>
  <si>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</si>
  <si>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</si>
  <si>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</si>
  <si>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</si>
  <si>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</si>
  <si>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</si>
  <si>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</si>
  <si>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</si>
  <si>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</si>
  <si>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</si>
  <si>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</si>
  <si>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</si>
  <si>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</si>
  <si>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</si>
  <si>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</si>
  <si>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</si>
  <si>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</si>
  <si>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</si>
  <si>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</si>
  <si>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</si>
  <si>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</si>
  <si>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</si>
  <si>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</si>
  <si>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</si>
  <si>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</si>
  <si>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</si>
  <si>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</si>
  <si>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</si>
  <si>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</si>
  <si>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</si>
  <si>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</si>
  <si>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</si>
  <si>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</si>
  <si>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</si>
  <si>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</si>
  <si>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</si>
  <si>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</si>
  <si>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</si>
  <si>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</si>
  <si>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</si>
  <si>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</si>
  <si>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</si>
  <si>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</si>
  <si>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</si>
  <si>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</si>
  <si>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</si>
  <si>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</si>
  <si>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</si>
  <si>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</si>
  <si>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</si>
  <si>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</si>
  <si>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</si>
  <si>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</si>
  <si>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</si>
  <si>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</si>
  <si>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</si>
  <si>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</si>
  <si>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</si>
  <si>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</si>
  <si>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</si>
  <si>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</si>
  <si>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</si>
  <si>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</si>
  <si>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</si>
  <si>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</si>
  <si>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</si>
  <si>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</si>
  <si>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</si>
  <si>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</si>
  <si>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</si>
  <si>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</si>
  <si>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</si>
  <si>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</si>
  <si>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</si>
  <si>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</si>
  <si>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</si>
  <si>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</si>
  <si>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</si>
  <si>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</si>
  <si>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</si>
  <si>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</si>
  <si>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</si>
  <si>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</si>
  <si>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</si>
  <si>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</si>
  <si>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</si>
  <si>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</si>
  <si>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</si>
  <si>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</si>
  <si>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</si>
  <si>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</si>
  <si>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</si>
  <si>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</si>
  <si>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</si>
  <si>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</si>
  <si>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</si>
  <si>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</si>
  <si>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</si>
  <si>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</si>
  <si>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</si>
  <si>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</si>
  <si>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</si>
  <si>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</si>
  <si>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</si>
  <si>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</si>
  <si>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</si>
  <si>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</si>
  <si>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</si>
  <si>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</si>
  <si>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</si>
  <si>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</si>
  <si>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</si>
  <si>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</si>
  <si>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</si>
  <si>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</si>
  <si>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</si>
  <si>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</si>
  <si>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</si>
  <si>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</si>
  <si>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</si>
  <si>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</si>
  <si>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</si>
  <si>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</si>
  <si>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</si>
  <si>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</si>
  <si>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</si>
  <si>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</si>
  <si>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</si>
  <si>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</si>
  <si>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</si>
  <si>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</si>
  <si>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</si>
  <si>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</si>
  <si>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</si>
  <si>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</si>
  <si>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</si>
  <si>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</si>
  <si>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</si>
  <si>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</si>
  <si>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</si>
  <si>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</si>
  <si>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</si>
  <si>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</si>
  <si>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</si>
  <si>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</si>
  <si>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</si>
  <si>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</si>
  <si>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</si>
  <si>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</si>
  <si>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</si>
  <si>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</si>
  <si>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</si>
  <si>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</si>
  <si>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</si>
  <si>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</si>
  <si>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</si>
  <si>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</si>
  <si>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</si>
  <si>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</si>
  <si>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</si>
  <si>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</si>
  <si>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</si>
  <si>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</si>
  <si>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</si>
  <si>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</si>
  <si>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</si>
  <si>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</si>
  <si>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</si>
  <si>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</si>
  <si>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</si>
  <si>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</si>
  <si>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</si>
  <si>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</si>
  <si>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</si>
  <si>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</si>
  <si>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</si>
  <si>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</si>
  <si>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</si>
  <si>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</si>
  <si>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</si>
  <si>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</si>
  <si>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</si>
  <si>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</si>
  <si>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</si>
  <si>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</si>
  <si>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</si>
  <si>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</si>
  <si>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</si>
  <si>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</si>
  <si>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</si>
  <si>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</si>
  <si>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</si>
  <si>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</si>
  <si>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</si>
  <si>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</si>
  <si>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</si>
  <si>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</si>
  <si>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</si>
  <si>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</si>
  <si>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</si>
  <si>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</si>
  <si>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</si>
  <si>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</si>
  <si>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</si>
  <si>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</si>
  <si>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</si>
  <si>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</si>
  <si>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</si>
  <si>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</si>
  <si>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</si>
  <si>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</si>
  <si>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</si>
  <si>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</si>
  <si>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</si>
  <si>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</si>
  <si>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</si>
  <si>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</si>
  <si>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</si>
  <si>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</si>
  <si>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</si>
  <si>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</si>
  <si>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</si>
  <si>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</si>
  <si>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</si>
  <si>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</si>
  <si>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</si>
  <si>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</si>
  <si>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</si>
  <si>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</si>
  <si>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</si>
  <si>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</si>
  <si>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</si>
  <si>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</si>
  <si>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</si>
  <si>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</si>
  <si>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</si>
  <si>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</si>
  <si>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</si>
  <si>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</si>
  <si>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</si>
  <si>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</si>
  <si>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</si>
  <si>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</si>
  <si>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</si>
  <si>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</si>
  <si>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</si>
  <si>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</si>
  <si>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</si>
  <si>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</si>
  <si>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</si>
  <si>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</si>
  <si>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</si>
  <si>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</si>
  <si>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</si>
  <si>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</si>
  <si>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</si>
  <si>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</si>
  <si>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</si>
  <si>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</si>
  <si>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</si>
  <si>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</si>
  <si>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</si>
  <si>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</si>
  <si>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</si>
  <si>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</si>
  <si>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</si>
  <si>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</si>
  <si>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</si>
  <si>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</si>
  <si>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</si>
  <si>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</si>
  <si>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</si>
  <si>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</si>
  <si>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</si>
  <si>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</si>
  <si>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</si>
  <si>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</si>
  <si>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</si>
  <si>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</si>
  <si>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</si>
  <si>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</si>
  <si>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</si>
  <si>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</si>
  <si>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</si>
  <si>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</si>
  <si>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</si>
  <si>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</si>
  <si>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</si>
  <si>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</si>
  <si>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</si>
  <si>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</si>
  <si>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</si>
  <si>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</si>
  <si>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</si>
  <si>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</si>
  <si>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</si>
  <si>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</si>
  <si>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</si>
  <si>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</si>
  <si>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</si>
  <si>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</si>
  <si>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</si>
  <si>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</si>
  <si>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</si>
  <si>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</si>
  <si>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</si>
  <si>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</si>
  <si>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</si>
  <si>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</si>
  <si>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</si>
  <si>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</si>
  <si>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</si>
  <si>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</si>
  <si>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</si>
  <si>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</si>
  <si>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</si>
  <si>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</si>
  <si>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</si>
  <si>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</si>
  <si>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</si>
  <si>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</si>
  <si>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</si>
  <si>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</si>
  <si>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</si>
  <si>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</si>
  <si>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</si>
  <si>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</si>
  <si>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</si>
  <si>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</si>
  <si>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</si>
  <si>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</si>
  <si>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</si>
  <si>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</si>
  <si>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</si>
  <si>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</si>
  <si>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</si>
  <si>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</si>
  <si>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</si>
  <si>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</si>
  <si>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</si>
  <si>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</si>
  <si>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</si>
  <si>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</si>
  <si>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</si>
  <si>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</si>
  <si>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</si>
  <si>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</si>
  <si>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</si>
  <si>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пятым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</si>
</sst>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624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6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100</v>
      </c>
      <c r="V46" s="306">
        <f>IFERROR(IF(U46="",0,CEILING((U46/$H46),1)*$H46),"")</f>
        <v>108</v>
      </c>
      <c r="W46" s="37">
        <f>IFERROR(IF(V46=0,"",ROUNDUP(V46/H46,0)*0.02175),"")</f>
        <v>0.21749999999999997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22.5</v>
      </c>
      <c r="V47" s="306">
        <f>IFERROR(IF(U47="",0,CEILING((U47/$H47),1)*$H47),"")</f>
        <v>24.3</v>
      </c>
      <c r="W47" s="37">
        <f>IFERROR(IF(V47=0,"",ROUNDUP(V47/H47,0)*0.00753),"")</f>
        <v>6.7769999999999997E-2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17.592592592592592</v>
      </c>
      <c r="V48" s="307">
        <f>IFERROR(V46/H46,"0")+IFERROR(V47/H47,"0")</f>
        <v>19</v>
      </c>
      <c r="W48" s="307">
        <f>IFERROR(IF(W46="",0,W46),"0")+IFERROR(IF(W47="",0,W47),"0")</f>
        <v>0.28526999999999997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122.5</v>
      </c>
      <c r="V49" s="307">
        <f>IFERROR(SUM(V46:V47),"0")</f>
        <v>132.30000000000001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250</v>
      </c>
      <c r="V52" s="306">
        <f>IFERROR(IF(U52="",0,CEILING((U52/$H52),1)*$H52),"")</f>
        <v>259.20000000000005</v>
      </c>
      <c r="W52" s="37">
        <f>IFERROR(IF(V52=0,"",ROUNDUP(V52/H52,0)*0.02175),"")</f>
        <v>0.52200000000000002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67.5</v>
      </c>
      <c r="V53" s="306">
        <f>IFERROR(IF(U53="",0,CEILING((U53/$H53),1)*$H53),"")</f>
        <v>67.5</v>
      </c>
      <c r="W53" s="37">
        <f>IFERROR(IF(V53=0,"",ROUNDUP(V53/H53,0)*0.00937),"")</f>
        <v>0.14055000000000001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38.148148148148145</v>
      </c>
      <c r="V55" s="307">
        <f>IFERROR(V52/H52,"0")+IFERROR(V53/H53,"0")+IFERROR(V54/H54,"0")</f>
        <v>39</v>
      </c>
      <c r="W55" s="307">
        <f>IFERROR(IF(W52="",0,W52),"0")+IFERROR(IF(W53="",0,W53),"0")+IFERROR(IF(W54="",0,W54),"0")</f>
        <v>0.66254999999999997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317.5</v>
      </c>
      <c r="V56" s="307">
        <f>IFERROR(SUM(V52:V54),"0")</f>
        <v>326.70000000000005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20</v>
      </c>
      <c r="V59" s="306">
        <f t="shared" ref="V59:V74" si="2">IFERROR(IF(U59="",0,CEILING((U59/$H59),1)*$H59),"")</f>
        <v>21.6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150</v>
      </c>
      <c r="V60" s="306">
        <f t="shared" si="2"/>
        <v>151.20000000000002</v>
      </c>
      <c r="W60" s="37">
        <f>IFERROR(IF(V60=0,"",ROUNDUP(V60/H60,0)*0.02175),"")</f>
        <v>0.30449999999999999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60</v>
      </c>
      <c r="V61" s="306">
        <f t="shared" si="2"/>
        <v>64.800000000000011</v>
      </c>
      <c r="W61" s="37">
        <f>IFERROR(IF(V61=0,"",ROUNDUP(V61/H61,0)*0.02175),"")</f>
        <v>0.1305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48</v>
      </c>
      <c r="V65" s="306">
        <f t="shared" si="2"/>
        <v>48</v>
      </c>
      <c r="W65" s="37">
        <f t="shared" ref="W65:W70" si="3">IFERROR(IF(V65=0,"",ROUNDUP(V65/H65,0)*0.00937),"")</f>
        <v>0.11244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33.296296296296291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34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0.59094000000000002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278</v>
      </c>
      <c r="V76" s="307">
        <f>IFERROR(SUM(V59:V74),"0")</f>
        <v>285.60000000000002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30</v>
      </c>
      <c r="V100" s="306">
        <f t="shared" si="6"/>
        <v>32.4</v>
      </c>
      <c r="W100" s="37">
        <f>IFERROR(IF(V100=0,"",ROUNDUP(V100/H100,0)*0.02175),"")</f>
        <v>8.6999999999999994E-2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13.5</v>
      </c>
      <c r="V103" s="306">
        <f t="shared" si="6"/>
        <v>13.5</v>
      </c>
      <c r="W103" s="37">
        <f>IFERROR(IF(V103=0,"",ROUNDUP(V103/H103,0)*0.00753),"")</f>
        <v>3.7650000000000003E-2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8.7037037037037042</v>
      </c>
      <c r="V107" s="307">
        <f>IFERROR(V99/H99,"0")+IFERROR(V100/H100,"0")+IFERROR(V101/H101,"0")+IFERROR(V102/H102,"0")+IFERROR(V103/H103,"0")+IFERROR(V104/H104,"0")+IFERROR(V105/H105,"0")+IFERROR(V106/H106,"0")</f>
        <v>9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0.12465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43.5</v>
      </c>
      <c r="V108" s="307">
        <f>IFERROR(SUM(V99:V106),"0")</f>
        <v>45.9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80</v>
      </c>
      <c r="V119" s="306">
        <f>IFERROR(IF(U119="",0,CEILING((U119/$H119),1)*$H119),"")</f>
        <v>81</v>
      </c>
      <c r="W119" s="37">
        <f>IFERROR(IF(V119=0,"",ROUNDUP(V119/H119,0)*0.02175),"")</f>
        <v>0.21749999999999997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13.5</v>
      </c>
      <c r="V121" s="306">
        <f>IFERROR(IF(U121="",0,CEILING((U121/$H121),1)*$H121),"")</f>
        <v>13.5</v>
      </c>
      <c r="W121" s="37">
        <f>IFERROR(IF(V121=0,"",ROUNDUP(V121/H121,0)*0.00753),"")</f>
        <v>3.7650000000000003E-2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14.876543209876544</v>
      </c>
      <c r="V123" s="307">
        <f>IFERROR(V119/H119,"0")+IFERROR(V120/H120,"0")+IFERROR(V121/H121,"0")+IFERROR(V122/H122,"0")</f>
        <v>15</v>
      </c>
      <c r="W123" s="307">
        <f>IFERROR(IF(W119="",0,W119),"0")+IFERROR(IF(W120="",0,W120),"0")+IFERROR(IF(W121="",0,W121),"0")+IFERROR(IF(W122="",0,W122),"0")</f>
        <v>0.25514999999999999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93.5</v>
      </c>
      <c r="V124" s="307">
        <f>IFERROR(SUM(V119:V122),"0")</f>
        <v>94.5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10.5</v>
      </c>
      <c r="V138" s="306">
        <f t="shared" si="7"/>
        <v>10.5</v>
      </c>
      <c r="W138" s="37">
        <f>IFERROR(IF(V138=0,"",ROUNDUP(V138/H138,0)*0.00502),"")</f>
        <v>2.5100000000000001E-2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5</v>
      </c>
      <c r="V143" s="307">
        <f>IFERROR(V135/H135,"0")+IFERROR(V136/H136,"0")+IFERROR(V137/H137,"0")+IFERROR(V138/H138,"0")+IFERROR(V139/H139,"0")+IFERROR(V140/H140,"0")+IFERROR(V141/H141,"0")+IFERROR(V142/H142,"0")</f>
        <v>5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2.5100000000000001E-2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10.5</v>
      </c>
      <c r="V144" s="307">
        <f>IFERROR(SUM(V135:V142),"0")</f>
        <v>10.5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40</v>
      </c>
      <c r="V190" s="306">
        <f t="shared" ref="V190:V204" si="10">IFERROR(IF(U190="",0,CEILING((U190/$H190),1)*$H190),"")</f>
        <v>45</v>
      </c>
      <c r="W190" s="37">
        <f>IFERROR(IF(V190=0,"",ROUNDUP(V190/H190,0)*0.02175),"")</f>
        <v>0.10874999999999999</v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4.4444444444444446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5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0.10874999999999999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40</v>
      </c>
      <c r="V206" s="307">
        <f>IFERROR(SUM(V190:V204),"0")</f>
        <v>45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5.6</v>
      </c>
      <c r="V213" s="306">
        <f>IFERROR(IF(U213="",0,CEILING((U213/$H213),1)*$H213),"")</f>
        <v>8.4</v>
      </c>
      <c r="W213" s="37">
        <f>IFERROR(IF(V213=0,"",ROUNDUP(V213/H213,0)*0.00753),"")</f>
        <v>1.506E-2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10.5</v>
      </c>
      <c r="V215" s="306">
        <f>IFERROR(IF(U215="",0,CEILING((U215/$H215),1)*$H215),"")</f>
        <v>10.5</v>
      </c>
      <c r="W215" s="37">
        <f>IFERROR(IF(V215=0,"",ROUNDUP(V215/H215,0)*0.00502),"")</f>
        <v>2.5100000000000001E-2</v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6.333333333333333</v>
      </c>
      <c r="V216" s="307">
        <f>IFERROR(V212/H212,"0")+IFERROR(V213/H213,"0")+IFERROR(V214/H214,"0")+IFERROR(V215/H215,"0")</f>
        <v>7</v>
      </c>
      <c r="W216" s="307">
        <f>IFERROR(IF(W212="",0,W212),"0")+IFERROR(IF(W213="",0,W213),"0")+IFERROR(IF(W214="",0,W214),"0")+IFERROR(IF(W215="",0,W215),"0")</f>
        <v>4.0160000000000001E-2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16.100000000000001</v>
      </c>
      <c r="V217" s="307">
        <f>IFERROR(SUM(V212:V215),"0")</f>
        <v>18.899999999999999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100</v>
      </c>
      <c r="V219" s="306">
        <f t="shared" ref="V219:V224" si="12">IFERROR(IF(U219="",0,CEILING((U219/$H219),1)*$H219),"")</f>
        <v>105.3</v>
      </c>
      <c r="W219" s="37">
        <f>IFERROR(IF(V219=0,"",ROUNDUP(V219/H219,0)*0.02175),"")</f>
        <v>0.28275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12.345679012345679</v>
      </c>
      <c r="V225" s="307">
        <f>IFERROR(V219/H219,"0")+IFERROR(V220/H220,"0")+IFERROR(V221/H221,"0")+IFERROR(V222/H222,"0")+IFERROR(V223/H223,"0")+IFERROR(V224/H224,"0")</f>
        <v>13</v>
      </c>
      <c r="W225" s="307">
        <f>IFERROR(IF(W219="",0,W219),"0")+IFERROR(IF(W220="",0,W220),"0")+IFERROR(IF(W221="",0,W221),"0")+IFERROR(IF(W222="",0,W222),"0")+IFERROR(IF(W223="",0,W223),"0")+IFERROR(IF(W224="",0,W224),"0")</f>
        <v>0.28275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100</v>
      </c>
      <c r="V226" s="307">
        <f>IFERROR(SUM(V219:V224),"0")</f>
        <v>105.3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10.5</v>
      </c>
      <c r="V271" s="306">
        <f>IFERROR(IF(U271="",0,CEILING((U271/$H271),1)*$H271),"")</f>
        <v>12.6</v>
      </c>
      <c r="W271" s="37">
        <f>IFERROR(IF(V271=0,"",ROUNDUP(V271/H271,0)*0.00753),"")</f>
        <v>3.7650000000000003E-2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4.166666666666667</v>
      </c>
      <c r="V272" s="307">
        <f>IFERROR(V269/H269,"0")+IFERROR(V270/H270,"0")+IFERROR(V271/H271,"0")</f>
        <v>5</v>
      </c>
      <c r="W272" s="307">
        <f>IFERROR(IF(W269="",0,W269),"0")+IFERROR(IF(W270="",0,W270),"0")+IFERROR(IF(W271="",0,W271),"0")</f>
        <v>3.7650000000000003E-2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10.5</v>
      </c>
      <c r="V273" s="307">
        <f>IFERROR(SUM(V269:V271),"0")</f>
        <v>12.6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250</v>
      </c>
      <c r="V286" s="306">
        <f t="shared" si="14"/>
        <v>255</v>
      </c>
      <c r="W286" s="37">
        <f>IFERROR(IF(V286=0,"",ROUNDUP(V286/H286,0)*0.02175),"")</f>
        <v>0.36974999999999997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30</v>
      </c>
      <c r="V287" s="306">
        <f t="shared" si="14"/>
        <v>30</v>
      </c>
      <c r="W287" s="37">
        <f>IFERROR(IF(V287=0,"",ROUNDUP(V287/H287,0)*0.02175),"")</f>
        <v>4.3499999999999997E-2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70</v>
      </c>
      <c r="V289" s="306">
        <f t="shared" si="14"/>
        <v>75</v>
      </c>
      <c r="W289" s="37">
        <f>IFERROR(IF(V289=0,"",ROUNDUP(V289/H289,0)*0.02175),"")</f>
        <v>0.10874999999999999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23.333333333333336</v>
      </c>
      <c r="V293" s="307">
        <f>IFERROR(V285/H285,"0")+IFERROR(V286/H286,"0")+IFERROR(V287/H287,"0")+IFERROR(V288/H288,"0")+IFERROR(V289/H289,"0")+IFERROR(V290/H290,"0")+IFERROR(V291/H291,"0")+IFERROR(V292/H292,"0")</f>
        <v>24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0.52199999999999991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350</v>
      </c>
      <c r="V294" s="307">
        <f>IFERROR(SUM(V285:V292),"0")</f>
        <v>360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300</v>
      </c>
      <c r="V296" s="306">
        <f>IFERROR(IF(U296="",0,CEILING((U296/$H296),1)*$H296),"")</f>
        <v>300</v>
      </c>
      <c r="W296" s="37">
        <f>IFERROR(IF(V296=0,"",ROUNDUP(V296/H296,0)*0.02175),"")</f>
        <v>0.43499999999999994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20</v>
      </c>
      <c r="V298" s="307">
        <f>IFERROR(V296/H296,"0")+IFERROR(V297/H297,"0")</f>
        <v>20</v>
      </c>
      <c r="W298" s="307">
        <f>IFERROR(IF(W296="",0,W296),"0")+IFERROR(IF(W297="",0,W297),"0")</f>
        <v>0.43499999999999994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300</v>
      </c>
      <c r="V299" s="307">
        <f>IFERROR(SUM(V296:V297),"0")</f>
        <v>300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20</v>
      </c>
      <c r="V301" s="306">
        <f>IFERROR(IF(U301="",0,CEILING((U301/$H301),1)*$H301),"")</f>
        <v>23.4</v>
      </c>
      <c r="W301" s="37">
        <f>IFERROR(IF(V301=0,"",ROUNDUP(V301/H301,0)*0.02175),"")</f>
        <v>6.5250000000000002E-2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2.5641025641025643</v>
      </c>
      <c r="V302" s="307">
        <f>IFERROR(V301/H301,"0")</f>
        <v>3</v>
      </c>
      <c r="W302" s="307">
        <f>IFERROR(IF(W301="",0,W301),"0")</f>
        <v>6.5250000000000002E-2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20</v>
      </c>
      <c r="V303" s="307">
        <f>IFERROR(SUM(V301:V301),"0")</f>
        <v>23.4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250</v>
      </c>
      <c r="V310" s="306">
        <f>IFERROR(IF(U310="",0,CEILING((U310/$H310),1)*$H310),"")</f>
        <v>252</v>
      </c>
      <c r="W310" s="37">
        <f>IFERROR(IF(V310=0,"",ROUNDUP(V310/H310,0)*0.02175),"")</f>
        <v>0.45674999999999999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50</v>
      </c>
      <c r="V311" s="306">
        <f>IFERROR(IF(U311="",0,CEILING((U311/$H311),1)*$H311),"")</f>
        <v>54</v>
      </c>
      <c r="W311" s="37">
        <f>IFERROR(IF(V311=0,"",ROUNDUP(V311/H311,0)*0.02175),"")</f>
        <v>0.10874999999999999</v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80</v>
      </c>
      <c r="V313" s="306">
        <f>IFERROR(IF(U313="",0,CEILING((U313/$H313),1)*$H313),"")</f>
        <v>80</v>
      </c>
      <c r="W313" s="37">
        <f>IFERROR(IF(V313=0,"",ROUNDUP(V313/H313,0)*0.00937),"")</f>
        <v>0.18740000000000001</v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45.462962962962962</v>
      </c>
      <c r="V314" s="307">
        <f>IFERROR(V310/H310,"0")+IFERROR(V311/H311,"0")+IFERROR(V312/H312,"0")+IFERROR(V313/H313,"0")</f>
        <v>46</v>
      </c>
      <c r="W314" s="307">
        <f>IFERROR(IF(W310="",0,W310),"0")+IFERROR(IF(W311="",0,W311),"0")+IFERROR(IF(W312="",0,W312),"0")+IFERROR(IF(W313="",0,W313),"0")</f>
        <v>0.75290000000000001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380</v>
      </c>
      <c r="V315" s="307">
        <f>IFERROR(SUM(V310:V313),"0")</f>
        <v>386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250</v>
      </c>
      <c r="V322" s="306">
        <f>IFERROR(IF(U322="",0,CEILING((U322/$H322),1)*$H322),"")</f>
        <v>257.39999999999998</v>
      </c>
      <c r="W322" s="37">
        <f>IFERROR(IF(V322=0,"",ROUNDUP(V322/H322,0)*0.02175),"")</f>
        <v>0.71775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40</v>
      </c>
      <c r="V324" s="306">
        <f>IFERROR(IF(U324="",0,CEILING((U324/$H324),1)*$H324),"")</f>
        <v>40.799999999999997</v>
      </c>
      <c r="W324" s="37">
        <f>IFERROR(IF(V324=0,"",ROUNDUP(V324/H324,0)*0.00753),"")</f>
        <v>0.12801000000000001</v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48.717948717948715</v>
      </c>
      <c r="V326" s="307">
        <f>IFERROR(V322/H322,"0")+IFERROR(V323/H323,"0")+IFERROR(V324/H324,"0")+IFERROR(V325/H325,"0")</f>
        <v>50</v>
      </c>
      <c r="W326" s="307">
        <f>IFERROR(IF(W322="",0,W322),"0")+IFERROR(IF(W323="",0,W323),"0")+IFERROR(IF(W324="",0,W324),"0")+IFERROR(IF(W325="",0,W325),"0")</f>
        <v>0.84576000000000007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290</v>
      </c>
      <c r="V327" s="307">
        <f>IFERROR(SUM(V322:V325),"0")</f>
        <v>298.2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5.6</v>
      </c>
      <c r="V340" s="306">
        <f t="shared" ref="V340:V352" si="15">IFERROR(IF(U340="",0,CEILING((U340/$H340),1)*$H340),"")</f>
        <v>8.4</v>
      </c>
      <c r="W340" s="37">
        <f>IFERROR(IF(V340=0,"",ROUNDUP(V340/H340,0)*0.00753),"")</f>
        <v>1.506E-2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5.6</v>
      </c>
      <c r="V342" s="306">
        <f t="shared" si="15"/>
        <v>8.4</v>
      </c>
      <c r="W342" s="37">
        <f>IFERROR(IF(V342=0,"",ROUNDUP(V342/H342,0)*0.00753),"")</f>
        <v>1.506E-2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10.5</v>
      </c>
      <c r="V345" s="306">
        <f t="shared" si="15"/>
        <v>10.5</v>
      </c>
      <c r="W345" s="37">
        <f t="shared" si="16"/>
        <v>2.5100000000000001E-2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7.6666666666666661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9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5.5220000000000005E-2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21.7</v>
      </c>
      <c r="V354" s="307">
        <f>IFERROR(SUM(V340:V352),"0")</f>
        <v>27.3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12</v>
      </c>
      <c r="V383" s="306">
        <f t="shared" ref="V383:V389" si="17">IFERROR(IF(U383="",0,CEILING((U383/$H383),1)*$H383),"")</f>
        <v>12.600000000000001</v>
      </c>
      <c r="W383" s="37">
        <f>IFERROR(IF(V383=0,"",ROUNDUP(V383/H383,0)*0.00753),"")</f>
        <v>2.2589999999999999E-2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2.8571428571428572</v>
      </c>
      <c r="V390" s="307">
        <f>IFERROR(V383/H383,"0")+IFERROR(V384/H384,"0")+IFERROR(V385/H385,"0")+IFERROR(V386/H386,"0")+IFERROR(V387/H387,"0")+IFERROR(V388/H388,"0")+IFERROR(V389/H389,"0")</f>
        <v>3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2.2589999999999999E-2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12</v>
      </c>
      <c r="V391" s="307">
        <f>IFERROR(SUM(V383:V389),"0")</f>
        <v>12.600000000000001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15</v>
      </c>
      <c r="V404" s="306">
        <f t="shared" si="18"/>
        <v>15.84</v>
      </c>
      <c r="W404" s="37">
        <f>IFERROR(IF(V404=0,"",ROUNDUP(V404/H404,0)*0.01196),"")</f>
        <v>3.5880000000000002E-2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2.8409090909090908</v>
      </c>
      <c r="V412" s="307">
        <f>IFERROR(V403/H403,"0")+IFERROR(V404/H404,"0")+IFERROR(V405/H405,"0")+IFERROR(V406/H406,"0")+IFERROR(V407/H407,"0")+IFERROR(V408/H408,"0")+IFERROR(V409/H409,"0")+IFERROR(V410/H410,"0")+IFERROR(V411/H411,"0")</f>
        <v>3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3.5880000000000002E-2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15</v>
      </c>
      <c r="V413" s="307">
        <f>IFERROR(SUM(V403:V411),"0")</f>
        <v>15.84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2420.7999999999997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2500.64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2541.7351692751699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2626.0020000000009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2666.7351692751699</v>
      </c>
      <c r="V463" s="307">
        <f>GrossWeightTotalR+PalletQtyTotalR*25</f>
        <v>2751.0020000000009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298.35047360047355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309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5.14757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132.30000000000001</v>
      </c>
      <c r="D470" s="47">
        <f>IFERROR(V52*1,"0")+IFERROR(V53*1,"0")+IFERROR(V54*1,"0")</f>
        <v>326.70000000000005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331.5</v>
      </c>
      <c r="F470" s="47">
        <f>IFERROR(V119*1,"0")+IFERROR(V120*1,"0")+IFERROR(V121*1,"0")+IFERROR(V122*1,"0")</f>
        <v>94.5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10.5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169.2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12.6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683.4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684.19999999999993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27.3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12.600000000000001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15.84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2023-09-12T10:02:27Z</dcterms:modified>
</cp:coreProperties>
</file>