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V164" i="1"/>
  <c r="V181" i="1" s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M157" i="1"/>
  <c r="U155" i="1"/>
  <c r="U154" i="1"/>
  <c r="V153" i="1"/>
  <c r="W153" i="1" s="1"/>
  <c r="W154" i="1" s="1"/>
  <c r="M153" i="1"/>
  <c r="W152" i="1"/>
  <c r="V152" i="1"/>
  <c r="U150" i="1"/>
  <c r="U149" i="1"/>
  <c r="V148" i="1"/>
  <c r="W148" i="1" s="1"/>
  <c r="W149" i="1" s="1"/>
  <c r="M148" i="1"/>
  <c r="W147" i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W130" i="1"/>
  <c r="V130" i="1"/>
  <c r="M130" i="1"/>
  <c r="V129" i="1"/>
  <c r="W129" i="1" s="1"/>
  <c r="M129" i="1"/>
  <c r="V128" i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70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V110" i="1"/>
  <c r="V116" i="1" s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W107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V97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W82" i="1"/>
  <c r="V82" i="1"/>
  <c r="M82" i="1"/>
  <c r="V81" i="1"/>
  <c r="V85" i="1" s="1"/>
  <c r="W80" i="1"/>
  <c r="V80" i="1"/>
  <c r="M80" i="1"/>
  <c r="W79" i="1"/>
  <c r="V79" i="1"/>
  <c r="V78" i="1"/>
  <c r="W78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M59" i="1"/>
  <c r="U56" i="1"/>
  <c r="U55" i="1"/>
  <c r="V54" i="1"/>
  <c r="W54" i="1" s="1"/>
  <c r="W53" i="1"/>
  <c r="V53" i="1"/>
  <c r="M53" i="1"/>
  <c r="V52" i="1"/>
  <c r="V56" i="1" s="1"/>
  <c r="M52" i="1"/>
  <c r="U49" i="1"/>
  <c r="U48" i="1"/>
  <c r="V47" i="1"/>
  <c r="V48" i="1" s="1"/>
  <c r="M47" i="1"/>
  <c r="V46" i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W27" i="1"/>
  <c r="V27" i="1"/>
  <c r="M27" i="1"/>
  <c r="W26" i="1"/>
  <c r="V26" i="1"/>
  <c r="V32" i="1" s="1"/>
  <c r="M26" i="1"/>
  <c r="V24" i="1"/>
  <c r="U24" i="1"/>
  <c r="U460" i="1" s="1"/>
  <c r="U23" i="1"/>
  <c r="W22" i="1"/>
  <c r="W23" i="1" s="1"/>
  <c r="V22" i="1"/>
  <c r="V462" i="1" s="1"/>
  <c r="M22" i="1"/>
  <c r="H10" i="1"/>
  <c r="F10" i="1"/>
  <c r="A9" i="1"/>
  <c r="A10" i="1" s="1"/>
  <c r="D7" i="1"/>
  <c r="N6" i="1"/>
  <c r="M2" i="1"/>
  <c r="F9" i="1" l="1"/>
  <c r="W32" i="1"/>
  <c r="V76" i="1"/>
  <c r="V272" i="1"/>
  <c r="W269" i="1"/>
  <c r="W272" i="1" s="1"/>
  <c r="D470" i="1"/>
  <c r="V33" i="1"/>
  <c r="V162" i="1"/>
  <c r="H9" i="1"/>
  <c r="U464" i="1"/>
  <c r="C470" i="1"/>
  <c r="W47" i="1"/>
  <c r="W52" i="1"/>
  <c r="W55" i="1" s="1"/>
  <c r="E470" i="1"/>
  <c r="V75" i="1"/>
  <c r="W81" i="1"/>
  <c r="W84" i="1" s="1"/>
  <c r="V84" i="1"/>
  <c r="W89" i="1"/>
  <c r="W96" i="1" s="1"/>
  <c r="V96" i="1"/>
  <c r="V107" i="1"/>
  <c r="W111" i="1"/>
  <c r="W119" i="1"/>
  <c r="W123" i="1" s="1"/>
  <c r="G470" i="1"/>
  <c r="V132" i="1"/>
  <c r="V143" i="1"/>
  <c r="I470" i="1"/>
  <c r="V150" i="1"/>
  <c r="W157" i="1"/>
  <c r="W161" i="1" s="1"/>
  <c r="V186" i="1"/>
  <c r="V187" i="1"/>
  <c r="W184" i="1"/>
  <c r="W186" i="1" s="1"/>
  <c r="J470" i="1"/>
  <c r="V206" i="1"/>
  <c r="W216" i="1"/>
  <c r="V225" i="1"/>
  <c r="W232" i="1"/>
  <c r="W238" i="1"/>
  <c r="W249" i="1"/>
  <c r="V273" i="1"/>
  <c r="M470" i="1"/>
  <c r="W298" i="1"/>
  <c r="N470" i="1"/>
  <c r="W342" i="1"/>
  <c r="V360" i="1"/>
  <c r="W385" i="1"/>
  <c r="Q470" i="1"/>
  <c r="W406" i="1"/>
  <c r="W422" i="1"/>
  <c r="W426" i="1" s="1"/>
  <c r="V427" i="1"/>
  <c r="W448" i="1"/>
  <c r="V454" i="1"/>
  <c r="V453" i="1"/>
  <c r="S470" i="1"/>
  <c r="V459" i="1"/>
  <c r="W457" i="1"/>
  <c r="W458" i="1" s="1"/>
  <c r="H470" i="1"/>
  <c r="V123" i="1"/>
  <c r="W390" i="1"/>
  <c r="J9" i="1"/>
  <c r="V23" i="1"/>
  <c r="W46" i="1"/>
  <c r="W48" i="1" s="1"/>
  <c r="V49" i="1"/>
  <c r="V460" i="1" s="1"/>
  <c r="W59" i="1"/>
  <c r="W75" i="1" s="1"/>
  <c r="W110" i="1"/>
  <c r="W115" i="1" s="1"/>
  <c r="W128" i="1"/>
  <c r="W131" i="1" s="1"/>
  <c r="V131" i="1"/>
  <c r="V149" i="1"/>
  <c r="V154" i="1"/>
  <c r="V155" i="1"/>
  <c r="W190" i="1"/>
  <c r="W205" i="1" s="1"/>
  <c r="V244" i="1"/>
  <c r="K470" i="1"/>
  <c r="V255" i="1"/>
  <c r="W248" i="1"/>
  <c r="W255" i="1" s="1"/>
  <c r="W293" i="1"/>
  <c r="V294" i="1"/>
  <c r="V327" i="1"/>
  <c r="W412" i="1"/>
  <c r="V444" i="1"/>
  <c r="L470" i="1"/>
  <c r="V55" i="1"/>
  <c r="V354" i="1"/>
  <c r="B470" i="1"/>
  <c r="V461" i="1"/>
  <c r="V463" i="1" s="1"/>
  <c r="V124" i="1"/>
  <c r="W143" i="1"/>
  <c r="V144" i="1"/>
  <c r="V161" i="1"/>
  <c r="V182" i="1"/>
  <c r="W164" i="1"/>
  <c r="W181" i="1" s="1"/>
  <c r="W225" i="1"/>
  <c r="V226" i="1"/>
  <c r="V245" i="1"/>
  <c r="W326" i="1"/>
  <c r="O470" i="1"/>
  <c r="W360" i="1"/>
  <c r="V361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4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<sst xmlns="http://schemas.openxmlformats.org/spreadsheetml/2006/main" count="1695" uniqueCount="653">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</sst>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40.32</v>
      </c>
      <c r="V27" s="306">
        <f t="shared" si="0"/>
        <v>40.32</v>
      </c>
      <c r="W27" s="37">
        <f t="shared" si="1"/>
        <v>0.12048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25.2</v>
      </c>
      <c r="V31" s="306">
        <f t="shared" si="0"/>
        <v>25.2</v>
      </c>
      <c r="W31" s="37">
        <f t="shared" si="1"/>
        <v>7.5300000000000006E-2</v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26</v>
      </c>
      <c r="V32" s="307">
        <f>IFERROR(V26/H26,"0")+IFERROR(V27/H27,"0")+IFERROR(V28/H28,"0")+IFERROR(V29/H29,"0")+IFERROR(V30/H30,"0")+IFERROR(V31/H31,"0")</f>
        <v>26</v>
      </c>
      <c r="W32" s="307">
        <f>IFERROR(IF(W26="",0,W26),"0")+IFERROR(IF(W27="",0,W27),"0")+IFERROR(IF(W28="",0,W28),"0")+IFERROR(IF(W29="",0,W29),"0")+IFERROR(IF(W30="",0,W30),"0")+IFERROR(IF(W31="",0,W31),"0")</f>
        <v>0.19578000000000001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65.52</v>
      </c>
      <c r="V33" s="307">
        <f>IFERROR(SUM(V26:V31),"0")</f>
        <v>65.52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80</v>
      </c>
      <c r="V100" s="306">
        <f t="shared" si="6"/>
        <v>81</v>
      </c>
      <c r="W100" s="37">
        <f>IFERROR(IF(V100=0,"",ROUNDUP(V100/H100,0)*0.02175),"")</f>
        <v>0.21749999999999997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80</v>
      </c>
      <c r="V101" s="306">
        <f t="shared" si="6"/>
        <v>81</v>
      </c>
      <c r="W101" s="37">
        <f>IFERROR(IF(V101=0,"",ROUNDUP(V101/H101,0)*0.02175),"")</f>
        <v>0.21749999999999997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19.753086419753089</v>
      </c>
      <c r="V107" s="307">
        <f>IFERROR(V99/H99,"0")+IFERROR(V100/H100,"0")+IFERROR(V101/H101,"0")+IFERROR(V102/H102,"0")+IFERROR(V103/H103,"0")+IFERROR(V104/H104,"0")+IFERROR(V105/H105,"0")+IFERROR(V106/H106,"0")</f>
        <v>20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0.43499999999999994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160</v>
      </c>
      <c r="V108" s="307">
        <f>IFERROR(SUM(V99:V106),"0")</f>
        <v>162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300</v>
      </c>
      <c r="V135" s="306">
        <f t="shared" ref="V135:V142" si="7">IFERROR(IF(U135="",0,CEILING((U135/$H135),1)*$H135),"")</f>
        <v>302.40000000000003</v>
      </c>
      <c r="W135" s="37">
        <f>IFERROR(IF(V135=0,"",ROUNDUP(V135/H135,0)*0.00753),"")</f>
        <v>0.54215999999999998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16.8</v>
      </c>
      <c r="V141" s="306">
        <f t="shared" si="7"/>
        <v>16.8</v>
      </c>
      <c r="W141" s="37">
        <f>IFERROR(IF(V141=0,"",ROUNDUP(V141/H141,0)*0.00502),"")</f>
        <v>4.0160000000000001E-2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79.428571428571431</v>
      </c>
      <c r="V143" s="307">
        <f>IFERROR(V135/H135,"0")+IFERROR(V136/H136,"0")+IFERROR(V137/H137,"0")+IFERROR(V138/H138,"0")+IFERROR(V139/H139,"0")+IFERROR(V140/H140,"0")+IFERROR(V141/H141,"0")+IFERROR(V142/H142,"0")</f>
        <v>80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0.58231999999999995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316.8</v>
      </c>
      <c r="V144" s="307">
        <f>IFERROR(SUM(V135:V142),"0")</f>
        <v>319.20000000000005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80</v>
      </c>
      <c r="V165" s="306">
        <f t="shared" si="8"/>
        <v>85.8</v>
      </c>
      <c r="W165" s="37">
        <f>IFERROR(IF(V165=0,"",ROUNDUP(V165/H165,0)*0.02175),"")</f>
        <v>0.23924999999999999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160</v>
      </c>
      <c r="V167" s="306">
        <f t="shared" si="8"/>
        <v>160</v>
      </c>
      <c r="W167" s="37">
        <f>IFERROR(IF(V167=0,"",ROUNDUP(V167/H167,0)*0.01196),"")</f>
        <v>0.47839999999999999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72</v>
      </c>
      <c r="V170" s="306">
        <f t="shared" si="8"/>
        <v>72</v>
      </c>
      <c r="W170" s="37">
        <f>IFERROR(IF(V170=0,"",ROUNDUP(V170/H170,0)*0.00753),"")</f>
        <v>0.22590000000000002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72</v>
      </c>
      <c r="V172" s="306">
        <f t="shared" si="8"/>
        <v>72</v>
      </c>
      <c r="W172" s="37">
        <f>IFERROR(IF(V172=0,"",ROUNDUP(V172/H172,0)*0.00753),"")</f>
        <v>0.22590000000000002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62.400000000000013</v>
      </c>
      <c r="V176" s="306">
        <f t="shared" si="8"/>
        <v>62.4</v>
      </c>
      <c r="W176" s="37">
        <f t="shared" si="9"/>
        <v>0.19578000000000001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48</v>
      </c>
      <c r="V177" s="306">
        <f t="shared" si="8"/>
        <v>48</v>
      </c>
      <c r="W177" s="37">
        <f t="shared" si="9"/>
        <v>0.15060000000000001</v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38.400000000000013</v>
      </c>
      <c r="V179" s="306">
        <f t="shared" si="8"/>
        <v>38.4</v>
      </c>
      <c r="W179" s="37">
        <f t="shared" si="9"/>
        <v>0.12048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172.25641025641025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173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1.6363100000000002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532.80000000000007</v>
      </c>
      <c r="V182" s="307">
        <f>IFERROR(SUM(V164:V180),"0")</f>
        <v>538.6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40</v>
      </c>
      <c r="V185" s="306">
        <f>IFERROR(IF(U185="",0,CEILING((U185/$H185),1)*$H185),"")</f>
        <v>40.799999999999997</v>
      </c>
      <c r="W185" s="37">
        <f>IFERROR(IF(V185=0,"",ROUNDUP(V185/H185,0)*0.00753),"")</f>
        <v>0.12801000000000001</v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16.666666666666668</v>
      </c>
      <c r="V186" s="307">
        <f>IFERROR(V184/H184,"0")+IFERROR(V185/H185,"0")</f>
        <v>17</v>
      </c>
      <c r="W186" s="307">
        <f>IFERROR(IF(W184="",0,W184),"0")+IFERROR(IF(W185="",0,W185),"0")</f>
        <v>0.12801000000000001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40</v>
      </c>
      <c r="V187" s="307">
        <f>IFERROR(SUM(V184:V185),"0")</f>
        <v>40.799999999999997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300</v>
      </c>
      <c r="V212" s="306">
        <f>IFERROR(IF(U212="",0,CEILING((U212/$H212),1)*$H212),"")</f>
        <v>302.40000000000003</v>
      </c>
      <c r="W212" s="37">
        <f>IFERROR(IF(V212=0,"",ROUNDUP(V212/H212,0)*0.00753),"")</f>
        <v>0.54215999999999998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71.428571428571431</v>
      </c>
      <c r="V216" s="307">
        <f>IFERROR(V212/H212,"0")+IFERROR(V213/H213,"0")+IFERROR(V214/H214,"0")+IFERROR(V215/H215,"0")</f>
        <v>72</v>
      </c>
      <c r="W216" s="307">
        <f>IFERROR(IF(W212="",0,W212),"0")+IFERROR(IF(W213="",0,W213),"0")+IFERROR(IF(W214="",0,W214),"0")+IFERROR(IF(W215="",0,W215),"0")</f>
        <v>0.54215999999999998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300</v>
      </c>
      <c r="V217" s="307">
        <f>IFERROR(SUM(V212:V215),"0")</f>
        <v>302.40000000000003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60</v>
      </c>
      <c r="V221" s="306">
        <f t="shared" si="12"/>
        <v>64.8</v>
      </c>
      <c r="W221" s="37">
        <f>IFERROR(IF(V221=0,"",ROUNDUP(V221/H221,0)*0.02175),"")</f>
        <v>0.17399999999999999</v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7.4074074074074074</v>
      </c>
      <c r="V225" s="307">
        <f>IFERROR(V219/H219,"0")+IFERROR(V220/H220,"0")+IFERROR(V221/H221,"0")+IFERROR(V222/H222,"0")+IFERROR(V223/H223,"0")+IFERROR(V224/H224,"0")</f>
        <v>8</v>
      </c>
      <c r="W225" s="307">
        <f>IFERROR(IF(W219="",0,W219),"0")+IFERROR(IF(W220="",0,W220),"0")+IFERROR(IF(W221="",0,W221),"0")+IFERROR(IF(W222="",0,W222),"0")+IFERROR(IF(W223="",0,W223),"0")+IFERROR(IF(W224="",0,W224),"0")</f>
        <v>0.17399999999999999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60</v>
      </c>
      <c r="V226" s="307">
        <f>IFERROR(SUM(V219:V224),"0")</f>
        <v>64.8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170</v>
      </c>
      <c r="V228" s="306">
        <f>IFERROR(IF(U228="",0,CEILING((U228/$H228),1)*$H228),"")</f>
        <v>176.4</v>
      </c>
      <c r="W228" s="37">
        <f>IFERROR(IF(V228=0,"",ROUNDUP(V228/H228,0)*0.02175),"")</f>
        <v>0.45674999999999999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70</v>
      </c>
      <c r="V229" s="306">
        <f>IFERROR(IF(U229="",0,CEILING((U229/$H229),1)*$H229),"")</f>
        <v>70.2</v>
      </c>
      <c r="W229" s="37">
        <f>IFERROR(IF(V229=0,"",ROUNDUP(V229/H229,0)*0.02175),"")</f>
        <v>0.19574999999999998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29.212454212454212</v>
      </c>
      <c r="V232" s="307">
        <f>IFERROR(V228/H228,"0")+IFERROR(V229/H229,"0")+IFERROR(V230/H230,"0")+IFERROR(V231/H231,"0")</f>
        <v>30</v>
      </c>
      <c r="W232" s="307">
        <f>IFERROR(IF(W228="",0,W228),"0")+IFERROR(IF(W229="",0,W229),"0")+IFERROR(IF(W230="",0,W230),"0")+IFERROR(IF(W231="",0,W231),"0")</f>
        <v>0.65249999999999997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240</v>
      </c>
      <c r="V233" s="307">
        <f>IFERROR(SUM(V228:V231),"0")</f>
        <v>246.60000000000002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70</v>
      </c>
      <c r="V269" s="306">
        <f>IFERROR(IF(U269="",0,CEILING((U269/$H269),1)*$H269),"")</f>
        <v>72.899999999999991</v>
      </c>
      <c r="W269" s="37">
        <f>IFERROR(IF(V269=0,"",ROUNDUP(V269/H269,0)*0.02175),"")</f>
        <v>0.19574999999999998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65.52</v>
      </c>
      <c r="V270" s="306">
        <f>IFERROR(IF(U270="",0,CEILING((U270/$H270),1)*$H270),"")</f>
        <v>65.52</v>
      </c>
      <c r="W270" s="37">
        <f>IFERROR(IF(V270=0,"",ROUNDUP(V270/H270,0)*0.00753),"")</f>
        <v>0.19578000000000001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40.32</v>
      </c>
      <c r="V271" s="306">
        <f>IFERROR(IF(U271="",0,CEILING((U271/$H271),1)*$H271),"")</f>
        <v>40.32</v>
      </c>
      <c r="W271" s="37">
        <f>IFERROR(IF(V271=0,"",ROUNDUP(V271/H271,0)*0.00753),"")</f>
        <v>0.12048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50.641975308641975</v>
      </c>
      <c r="V272" s="307">
        <f>IFERROR(V269/H269,"0")+IFERROR(V270/H270,"0")+IFERROR(V271/H271,"0")</f>
        <v>51</v>
      </c>
      <c r="W272" s="307">
        <f>IFERROR(IF(W269="",0,W269),"0")+IFERROR(IF(W270="",0,W270),"0")+IFERROR(IF(W271="",0,W271),"0")</f>
        <v>0.51200999999999997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175.83999999999997</v>
      </c>
      <c r="V273" s="307">
        <f>IFERROR(SUM(V269:V271),"0")</f>
        <v>178.73999999999998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1500</v>
      </c>
      <c r="V289" s="306">
        <f t="shared" si="14"/>
        <v>1500</v>
      </c>
      <c r="W289" s="37">
        <f>IFERROR(IF(V289=0,"",ROUNDUP(V289/H289,0)*0.02175),"")</f>
        <v>2.1749999999999998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30</v>
      </c>
      <c r="V291" s="306">
        <f t="shared" si="14"/>
        <v>30</v>
      </c>
      <c r="W291" s="37">
        <f>IFERROR(IF(V291=0,"",ROUNDUP(V291/H291,0)*0.00937),"")</f>
        <v>5.6219999999999999E-2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106</v>
      </c>
      <c r="V293" s="307">
        <f>IFERROR(V285/H285,"0")+IFERROR(V286/H286,"0")+IFERROR(V287/H287,"0")+IFERROR(V288/H288,"0")+IFERROR(V289/H289,"0")+IFERROR(V290/H290,"0")+IFERROR(V291/H291,"0")+IFERROR(V292/H292,"0")</f>
        <v>106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2.23122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1530</v>
      </c>
      <c r="V294" s="307">
        <f>IFERROR(SUM(V285:V292),"0")</f>
        <v>1530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3000</v>
      </c>
      <c r="V296" s="306">
        <f>IFERROR(IF(U296="",0,CEILING((U296/$H296),1)*$H296),"")</f>
        <v>3000</v>
      </c>
      <c r="W296" s="37">
        <f>IFERROR(IF(V296=0,"",ROUNDUP(V296/H296,0)*0.02175),"")</f>
        <v>4.3499999999999996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200</v>
      </c>
      <c r="V298" s="307">
        <f>IFERROR(V296/H296,"0")+IFERROR(V297/H297,"0")</f>
        <v>200</v>
      </c>
      <c r="W298" s="307">
        <f>IFERROR(IF(W296="",0,W296),"0")+IFERROR(IF(W297="",0,W297),"0")</f>
        <v>4.3499999999999996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3000</v>
      </c>
      <c r="V299" s="307">
        <f>IFERROR(SUM(V296:V297),"0")</f>
        <v>3000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100</v>
      </c>
      <c r="V301" s="306">
        <f>IFERROR(IF(U301="",0,CEILING((U301/$H301),1)*$H301),"")</f>
        <v>101.39999999999999</v>
      </c>
      <c r="W301" s="37">
        <f>IFERROR(IF(V301=0,"",ROUNDUP(V301/H301,0)*0.02175),"")</f>
        <v>0.28275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12.820512820512821</v>
      </c>
      <c r="V302" s="307">
        <f>IFERROR(V301/H301,"0")</f>
        <v>13</v>
      </c>
      <c r="W302" s="307">
        <f>IFERROR(IF(W301="",0,W301),"0")</f>
        <v>0.28275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100</v>
      </c>
      <c r="V303" s="307">
        <f>IFERROR(SUM(V301:V301),"0")</f>
        <v>101.39999999999999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650</v>
      </c>
      <c r="V305" s="306">
        <f>IFERROR(IF(U305="",0,CEILING((U305/$H305),1)*$H305),"")</f>
        <v>655.19999999999993</v>
      </c>
      <c r="W305" s="37">
        <f>IFERROR(IF(V305=0,"",ROUNDUP(V305/H305,0)*0.02175),"")</f>
        <v>1.827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83.333333333333329</v>
      </c>
      <c r="V306" s="307">
        <f>IFERROR(V305/H305,"0")</f>
        <v>84</v>
      </c>
      <c r="W306" s="307">
        <f>IFERROR(IF(W305="",0,W305),"0")</f>
        <v>1.827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650</v>
      </c>
      <c r="V307" s="307">
        <f>IFERROR(SUM(V305:V305),"0")</f>
        <v>655.19999999999993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500</v>
      </c>
      <c r="V342" s="306">
        <f t="shared" si="15"/>
        <v>504</v>
      </c>
      <c r="W342" s="37">
        <f>IFERROR(IF(V342=0,"",ROUNDUP(V342/H342,0)*0.00753),"")</f>
        <v>0.90360000000000007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21</v>
      </c>
      <c r="V347" s="306">
        <f t="shared" si="15"/>
        <v>21</v>
      </c>
      <c r="W347" s="37">
        <f t="shared" si="16"/>
        <v>5.0200000000000002E-2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21</v>
      </c>
      <c r="V351" s="306">
        <f t="shared" si="15"/>
        <v>21</v>
      </c>
      <c r="W351" s="37">
        <f t="shared" si="16"/>
        <v>5.0200000000000002E-2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139.04761904761904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140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1.004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542</v>
      </c>
      <c r="V354" s="307">
        <f>IFERROR(SUM(V340:V352),"0")</f>
        <v>546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50</v>
      </c>
      <c r="V356" s="306">
        <f>IFERROR(IF(U356="",0,CEILING((U356/$H356),1)*$H356),"")</f>
        <v>54.6</v>
      </c>
      <c r="W356" s="37">
        <f>IFERROR(IF(V356=0,"",ROUNDUP(V356/H356,0)*0.02175),"")</f>
        <v>0.15225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6.4102564102564106</v>
      </c>
      <c r="V360" s="307">
        <f>IFERROR(V356/H356,"0")+IFERROR(V357/H357,"0")+IFERROR(V358/H358,"0")+IFERROR(V359/H359,"0")</f>
        <v>7</v>
      </c>
      <c r="W360" s="307">
        <f>IFERROR(IF(W356="",0,W356),"0")+IFERROR(IF(W357="",0,W357),"0")+IFERROR(IF(W358="",0,W358),"0")+IFERROR(IF(W359="",0,W359),"0")</f>
        <v>0.15225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50</v>
      </c>
      <c r="V361" s="307">
        <f>IFERROR(SUM(V356:V359),"0")</f>
        <v>54.6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500</v>
      </c>
      <c r="V383" s="306">
        <f t="shared" ref="V383:V389" si="17">IFERROR(IF(U383="",0,CEILING((U383/$H383),1)*$H383),"")</f>
        <v>504</v>
      </c>
      <c r="W383" s="37">
        <f>IFERROR(IF(V383=0,"",ROUNDUP(V383/H383,0)*0.00753),"")</f>
        <v>0.90360000000000007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33.599999999999987</v>
      </c>
      <c r="V385" s="306">
        <f t="shared" si="17"/>
        <v>33.6</v>
      </c>
      <c r="W385" s="37">
        <f>IFERROR(IF(V385=0,"",ROUNDUP(V385/H385,0)*0.00502),"")</f>
        <v>8.0320000000000003E-2</v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135.04761904761904</v>
      </c>
      <c r="V390" s="307">
        <f>IFERROR(V383/H383,"0")+IFERROR(V384/H384,"0")+IFERROR(V385/H385,"0")+IFERROR(V386/H386,"0")+IFERROR(V387/H387,"0")+IFERROR(V388/H388,"0")+IFERROR(V389/H389,"0")</f>
        <v>136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0.98392000000000013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533.6</v>
      </c>
      <c r="V391" s="307">
        <f>IFERROR(SUM(V383:V389),"0")</f>
        <v>537.6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80</v>
      </c>
      <c r="V404" s="306">
        <f t="shared" si="18"/>
        <v>84.48</v>
      </c>
      <c r="W404" s="37">
        <f>IFERROR(IF(V404=0,"",ROUNDUP(V404/H404,0)*0.01196),"")</f>
        <v>0.19136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80</v>
      </c>
      <c r="V405" s="306">
        <f t="shared" si="18"/>
        <v>84.48</v>
      </c>
      <c r="W405" s="37">
        <f>IFERROR(IF(V405=0,"",ROUNDUP(V405/H405,0)*0.01196),"")</f>
        <v>0.19136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30.303030303030301</v>
      </c>
      <c r="V412" s="307">
        <f>IFERROR(V403/H403,"0")+IFERROR(V404/H404,"0")+IFERROR(V405/H405,"0")+IFERROR(V406/H406,"0")+IFERROR(V407/H407,"0")+IFERROR(V408/H408,"0")+IFERROR(V409/H409,"0")+IFERROR(V410/H410,"0")+IFERROR(V411/H411,"0")</f>
        <v>32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0.38272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160</v>
      </c>
      <c r="V413" s="307">
        <f>IFERROR(SUM(V403:V411),"0")</f>
        <v>168.96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100</v>
      </c>
      <c r="V420" s="306">
        <f t="shared" ref="V420:V425" si="19">IFERROR(IF(U420="",0,CEILING((U420/$H420),1)*$H420),"")</f>
        <v>100.32000000000001</v>
      </c>
      <c r="W420" s="37">
        <f>IFERROR(IF(V420=0,"",ROUNDUP(V420/H420,0)*0.01196),"")</f>
        <v>0.22724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100</v>
      </c>
      <c r="V421" s="306">
        <f t="shared" si="19"/>
        <v>100.32000000000001</v>
      </c>
      <c r="W421" s="37">
        <f>IFERROR(IF(V421=0,"",ROUNDUP(V421/H421,0)*0.01196),"")</f>
        <v>0.22724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250</v>
      </c>
      <c r="V422" s="306">
        <f t="shared" si="19"/>
        <v>253.44</v>
      </c>
      <c r="W422" s="37">
        <f>IFERROR(IF(V422=0,"",ROUNDUP(V422/H422,0)*0.01196),"")</f>
        <v>0.57408000000000003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85.22727272727272</v>
      </c>
      <c r="V426" s="307">
        <f>IFERROR(V420/H420,"0")+IFERROR(V421/H421,"0")+IFERROR(V422/H422,"0")+IFERROR(V423/H423,"0")+IFERROR(V424/H424,"0")+IFERROR(V425/H425,"0")</f>
        <v>86</v>
      </c>
      <c r="W426" s="307">
        <f>IFERROR(IF(W420="",0,W420),"0")+IFERROR(IF(W421="",0,W421),"0")+IFERROR(IF(W422="",0,W422),"0")+IFERROR(IF(W423="",0,W423),"0")+IFERROR(IF(W424="",0,W424),"0")+IFERROR(IF(W425="",0,W425),"0")</f>
        <v>1.0285600000000001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450</v>
      </c>
      <c r="V427" s="307">
        <f>IFERROR(SUM(V420:V425),"0")</f>
        <v>454.08000000000004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80</v>
      </c>
      <c r="V430" s="306">
        <f>IFERROR(IF(U430="",0,CEILING((U430/$H430),1)*$H430),"")</f>
        <v>85.8</v>
      </c>
      <c r="W430" s="37">
        <f>IFERROR(IF(V430=0,"",ROUNDUP(V430/H430,0)*0.02175),"")</f>
        <v>0.23924999999999999</v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10.256410256410257</v>
      </c>
      <c r="V431" s="307">
        <f>IFERROR(V429/H429,"0")+IFERROR(V430/H430,"0")</f>
        <v>11</v>
      </c>
      <c r="W431" s="307">
        <f>IFERROR(IF(W429="",0,W429),"0")+IFERROR(IF(W430="",0,W430),"0")</f>
        <v>0.23924999999999999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80</v>
      </c>
      <c r="V432" s="307">
        <f>IFERROR(SUM(V429:V430),"0")</f>
        <v>85.8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40</v>
      </c>
      <c r="V437" s="306">
        <f>IFERROR(IF(U437="",0,CEILING((U437/$H437),1)*$H437),"")</f>
        <v>48</v>
      </c>
      <c r="W437" s="37">
        <f>IFERROR(IF(V437=0,"",ROUNDUP(V437/H437,0)*0.02175),"")</f>
        <v>8.6999999999999994E-2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3.3333333333333335</v>
      </c>
      <c r="V438" s="307">
        <f>IFERROR(V436/H436,"0")+IFERROR(V437/H437,"0")</f>
        <v>4</v>
      </c>
      <c r="W438" s="307">
        <f>IFERROR(IF(W436="",0,W436),"0")+IFERROR(IF(W437="",0,W437),"0")</f>
        <v>8.6999999999999994E-2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40</v>
      </c>
      <c r="V439" s="307">
        <f>IFERROR(SUM(V436:V437),"0")</f>
        <v>48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200</v>
      </c>
      <c r="V446" s="306">
        <f>IFERROR(IF(U446="",0,CEILING((U446/$H446),1)*$H446),"")</f>
        <v>201.48</v>
      </c>
      <c r="W446" s="37">
        <f>IFERROR(IF(V446=0,"",ROUNDUP(V446/H446,0)*0.00753),"")</f>
        <v>0.34638000000000002</v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220</v>
      </c>
      <c r="V447" s="306">
        <f>IFERROR(IF(U447="",0,CEILING((U447/$H447),1)*$H447),"")</f>
        <v>223.38</v>
      </c>
      <c r="W447" s="37">
        <f>IFERROR(IF(V447=0,"",ROUNDUP(V447/H447,0)*0.00753),"")</f>
        <v>0.38403000000000004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95.890410958904113</v>
      </c>
      <c r="V448" s="307">
        <f>IFERROR(V446/H446,"0")+IFERROR(V447/H447,"0")</f>
        <v>97</v>
      </c>
      <c r="W448" s="307">
        <f>IFERROR(IF(W446="",0,W446),"0")+IFERROR(IF(W447="",0,W447),"0")</f>
        <v>0.73041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420</v>
      </c>
      <c r="V449" s="307">
        <f>IFERROR(SUM(V446:V447),"0")</f>
        <v>424.86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1600</v>
      </c>
      <c r="V457" s="306">
        <f>IFERROR(IF(U457="",0,CEILING((U457/$H457),1)*$H457),"")</f>
        <v>1606.8</v>
      </c>
      <c r="W457" s="37">
        <f>IFERROR(IF(V457=0,"",ROUNDUP(V457/H457,0)*0.02175),"")</f>
        <v>4.4804999999999993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205.12820512820514</v>
      </c>
      <c r="V458" s="307">
        <f>IFERROR(V457/H457,"0")</f>
        <v>206</v>
      </c>
      <c r="W458" s="307">
        <f>IFERROR(IF(W457="",0,W457),"0")</f>
        <v>4.4804999999999993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1600</v>
      </c>
      <c r="V459" s="307">
        <f>IFERROR(SUM(V457:V457),"0")</f>
        <v>1606.8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11046.56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11131.959999999997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11646.535286921098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11737.483999999999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20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20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12146.535286921098</v>
      </c>
      <c r="V463" s="307">
        <f>GrossWeightTotalR+PalletQtyTotalR*25</f>
        <v>12237.483999999999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1585.5931464949726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1599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22.637669999999993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65.52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162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319.20000000000005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579.4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613.80000000000007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178.73999999999998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5286.5999999999995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600.6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537.6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708.83999999999992</v>
      </c>
      <c r="R470" s="47">
        <f>IFERROR(V436*1,"0")+IFERROR(V437*1,"0")+IFERROR(V441*1,"0")+IFERROR(V442*1,"0")+IFERROR(V446*1,"0")+IFERROR(V447*1,"0")+IFERROR(V451*1,"0")+IFERROR(V452*1,"0")</f>
        <v>472.86</v>
      </c>
      <c r="S470" s="47">
        <f>IFERROR(V457*1,"0")</f>
        <v>1606.8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2023-09-14T10:45:34Z</dcterms:modified>
</cp:coreProperties>
</file>