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V460" i="1"/>
  <c r="U460" i="1"/>
  <c r="V459" i="1"/>
  <c r="M459" i="1"/>
  <c r="U457" i="1"/>
  <c r="U456" i="1"/>
  <c r="V455" i="1"/>
  <c r="V456" i="1" s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V370" i="1"/>
  <c r="U370" i="1"/>
  <c r="U369" i="1"/>
  <c r="W368" i="1"/>
  <c r="V368" i="1"/>
  <c r="M368" i="1"/>
  <c r="W367" i="1"/>
  <c r="V367" i="1"/>
  <c r="M367" i="1"/>
  <c r="V366" i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W355" i="1"/>
  <c r="W359" i="1" s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V322" i="1"/>
  <c r="W322" i="1" s="1"/>
  <c r="M322" i="1"/>
  <c r="V321" i="1"/>
  <c r="W321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V313" i="1" s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V293" i="1"/>
  <c r="U293" i="1"/>
  <c r="U292" i="1"/>
  <c r="V291" i="1"/>
  <c r="W291" i="1" s="1"/>
  <c r="M291" i="1"/>
  <c r="W290" i="1"/>
  <c r="V290" i="1"/>
  <c r="M290" i="1"/>
  <c r="V289" i="1"/>
  <c r="V292" i="1" s="1"/>
  <c r="V288" i="1"/>
  <c r="W288" i="1" s="1"/>
  <c r="M288" i="1"/>
  <c r="W287" i="1"/>
  <c r="V287" i="1"/>
  <c r="M287" i="1"/>
  <c r="W286" i="1"/>
  <c r="V286" i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U272" i="1"/>
  <c r="U271" i="1"/>
  <c r="V270" i="1"/>
  <c r="W270" i="1" s="1"/>
  <c r="M270" i="1"/>
  <c r="W269" i="1"/>
  <c r="V269" i="1"/>
  <c r="M269" i="1"/>
  <c r="W268" i="1"/>
  <c r="W271" i="1" s="1"/>
  <c r="V268" i="1"/>
  <c r="V272" i="1" s="1"/>
  <c r="M268" i="1"/>
  <c r="U266" i="1"/>
  <c r="W265" i="1"/>
  <c r="U265" i="1"/>
  <c r="W264" i="1"/>
  <c r="V264" i="1"/>
  <c r="M264" i="1"/>
  <c r="U261" i="1"/>
  <c r="U260" i="1"/>
  <c r="W259" i="1"/>
  <c r="V259" i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W251" i="1"/>
  <c r="V251" i="1"/>
  <c r="V250" i="1"/>
  <c r="W250" i="1" s="1"/>
  <c r="M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M241" i="1"/>
  <c r="V239" i="1"/>
  <c r="U239" i="1"/>
  <c r="U238" i="1"/>
  <c r="V237" i="1"/>
  <c r="W237" i="1" s="1"/>
  <c r="M237" i="1"/>
  <c r="W236" i="1"/>
  <c r="V236" i="1"/>
  <c r="W235" i="1"/>
  <c r="W238" i="1" s="1"/>
  <c r="V235" i="1"/>
  <c r="V238" i="1" s="1"/>
  <c r="U233" i="1"/>
  <c r="U232" i="1"/>
  <c r="V231" i="1"/>
  <c r="W231" i="1" s="1"/>
  <c r="M231" i="1"/>
  <c r="W230" i="1"/>
  <c r="V230" i="1"/>
  <c r="M230" i="1"/>
  <c r="W229" i="1"/>
  <c r="V229" i="1"/>
  <c r="M229" i="1"/>
  <c r="V228" i="1"/>
  <c r="V233" i="1" s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W221" i="1"/>
  <c r="V221" i="1"/>
  <c r="M221" i="1"/>
  <c r="V220" i="1"/>
  <c r="W220" i="1" s="1"/>
  <c r="M220" i="1"/>
  <c r="V219" i="1"/>
  <c r="M219" i="1"/>
  <c r="U217" i="1"/>
  <c r="U216" i="1"/>
  <c r="V215" i="1"/>
  <c r="W215" i="1" s="1"/>
  <c r="M215" i="1"/>
  <c r="W214" i="1"/>
  <c r="V214" i="1"/>
  <c r="M214" i="1"/>
  <c r="W213" i="1"/>
  <c r="V213" i="1"/>
  <c r="M213" i="1"/>
  <c r="V212" i="1"/>
  <c r="V217" i="1" s="1"/>
  <c r="M212" i="1"/>
  <c r="U210" i="1"/>
  <c r="V209" i="1"/>
  <c r="U209" i="1"/>
  <c r="W208" i="1"/>
  <c r="W209" i="1" s="1"/>
  <c r="V208" i="1"/>
  <c r="V210" i="1" s="1"/>
  <c r="M208" i="1"/>
  <c r="U206" i="1"/>
  <c r="U205" i="1"/>
  <c r="W204" i="1"/>
  <c r="V204" i="1"/>
  <c r="M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J472" i="1" s="1"/>
  <c r="M190" i="1"/>
  <c r="U187" i="1"/>
  <c r="V186" i="1"/>
  <c r="U186" i="1"/>
  <c r="W185" i="1"/>
  <c r="V185" i="1"/>
  <c r="M185" i="1"/>
  <c r="W184" i="1"/>
  <c r="W186" i="1" s="1"/>
  <c r="V184" i="1"/>
  <c r="V187" i="1" s="1"/>
  <c r="M184" i="1"/>
  <c r="U182" i="1"/>
  <c r="U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V164" i="1"/>
  <c r="V181" i="1" s="1"/>
  <c r="M164" i="1"/>
  <c r="U162" i="1"/>
  <c r="V161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M157" i="1"/>
  <c r="U155" i="1"/>
  <c r="U154" i="1"/>
  <c r="W153" i="1"/>
  <c r="V153" i="1"/>
  <c r="M153" i="1"/>
  <c r="W152" i="1"/>
  <c r="W154" i="1" s="1"/>
  <c r="V152" i="1"/>
  <c r="V154" i="1" s="1"/>
  <c r="V150" i="1"/>
  <c r="U150" i="1"/>
  <c r="W149" i="1"/>
  <c r="V149" i="1"/>
  <c r="U149" i="1"/>
  <c r="V148" i="1"/>
  <c r="W148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W136" i="1"/>
  <c r="V136" i="1"/>
  <c r="M136" i="1"/>
  <c r="V135" i="1"/>
  <c r="W135" i="1" s="1"/>
  <c r="M135" i="1"/>
  <c r="U132" i="1"/>
  <c r="U131" i="1"/>
  <c r="V130" i="1"/>
  <c r="W130" i="1" s="1"/>
  <c r="M130" i="1"/>
  <c r="W129" i="1"/>
  <c r="V129" i="1"/>
  <c r="M129" i="1"/>
  <c r="W128" i="1"/>
  <c r="W131" i="1" s="1"/>
  <c r="V128" i="1"/>
  <c r="G472" i="1" s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W119" i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W110" i="1"/>
  <c r="W115" i="1" s="1"/>
  <c r="V110" i="1"/>
  <c r="V115" i="1" s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V108" i="1" s="1"/>
  <c r="U97" i="1"/>
  <c r="U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W91" i="1" s="1"/>
  <c r="M91" i="1"/>
  <c r="W90" i="1"/>
  <c r="V90" i="1"/>
  <c r="M90" i="1"/>
  <c r="W89" i="1"/>
  <c r="V89" i="1"/>
  <c r="M89" i="1"/>
  <c r="W88" i="1"/>
  <c r="V88" i="1"/>
  <c r="M88" i="1"/>
  <c r="V87" i="1"/>
  <c r="V9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W79" i="1"/>
  <c r="V79" i="1"/>
  <c r="M79" i="1"/>
  <c r="W78" i="1"/>
  <c r="W84" i="1" s="1"/>
  <c r="V78" i="1"/>
  <c r="V85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V59" i="1"/>
  <c r="U56" i="1"/>
  <c r="U55" i="1"/>
  <c r="V54" i="1"/>
  <c r="W54" i="1" s="1"/>
  <c r="V53" i="1"/>
  <c r="V56" i="1" s="1"/>
  <c r="M53" i="1"/>
  <c r="W52" i="1"/>
  <c r="V52" i="1"/>
  <c r="D472" i="1" s="1"/>
  <c r="M52" i="1"/>
  <c r="U49" i="1"/>
  <c r="U48" i="1"/>
  <c r="W47" i="1"/>
  <c r="V47" i="1"/>
  <c r="M47" i="1"/>
  <c r="V46" i="1"/>
  <c r="C472" i="1" s="1"/>
  <c r="M46" i="1"/>
  <c r="U42" i="1"/>
  <c r="U41" i="1"/>
  <c r="V40" i="1"/>
  <c r="V42" i="1" s="1"/>
  <c r="M40" i="1"/>
  <c r="U38" i="1"/>
  <c r="U37" i="1"/>
  <c r="V36" i="1"/>
  <c r="V38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2" i="1" s="1"/>
  <c r="U23" i="1"/>
  <c r="U466" i="1" s="1"/>
  <c r="V22" i="1"/>
  <c r="V464" i="1" s="1"/>
  <c r="M22" i="1"/>
  <c r="H10" i="1"/>
  <c r="A9" i="1"/>
  <c r="A10" i="1" s="1"/>
  <c r="D7" i="1"/>
  <c r="N6" i="1"/>
  <c r="M2" i="1"/>
  <c r="W75" i="1" l="1"/>
  <c r="W123" i="1"/>
  <c r="W107" i="1"/>
  <c r="W205" i="1"/>
  <c r="F9" i="1"/>
  <c r="F10" i="1"/>
  <c r="W22" i="1"/>
  <c r="W23" i="1" s="1"/>
  <c r="W26" i="1"/>
  <c r="W32" i="1" s="1"/>
  <c r="V37" i="1"/>
  <c r="V41" i="1"/>
  <c r="W53" i="1"/>
  <c r="W55" i="1" s="1"/>
  <c r="V55" i="1"/>
  <c r="E472" i="1"/>
  <c r="V75" i="1"/>
  <c r="V84" i="1"/>
  <c r="V96" i="1"/>
  <c r="V107" i="1"/>
  <c r="V131" i="1"/>
  <c r="V155" i="1"/>
  <c r="V216" i="1"/>
  <c r="V232" i="1"/>
  <c r="V271" i="1"/>
  <c r="W289" i="1"/>
  <c r="W292" i="1" s="1"/>
  <c r="V369" i="1"/>
  <c r="W366" i="1"/>
  <c r="W369" i="1" s="1"/>
  <c r="W389" i="1"/>
  <c r="W435" i="1"/>
  <c r="W437" i="1" s="1"/>
  <c r="H9" i="1"/>
  <c r="V32" i="1"/>
  <c r="V116" i="1"/>
  <c r="W143" i="1"/>
  <c r="V144" i="1"/>
  <c r="V182" i="1"/>
  <c r="V226" i="1"/>
  <c r="W219" i="1"/>
  <c r="W225" i="1" s="1"/>
  <c r="V225" i="1"/>
  <c r="K472" i="1"/>
  <c r="V256" i="1"/>
  <c r="V306" i="1"/>
  <c r="W304" i="1"/>
  <c r="W305" i="1" s="1"/>
  <c r="W325" i="1"/>
  <c r="V326" i="1"/>
  <c r="O472" i="1"/>
  <c r="V336" i="1"/>
  <c r="V352" i="1"/>
  <c r="V353" i="1"/>
  <c r="W339" i="1"/>
  <c r="W352" i="1" s="1"/>
  <c r="V389" i="1"/>
  <c r="W411" i="1"/>
  <c r="V412" i="1"/>
  <c r="V461" i="1"/>
  <c r="W459" i="1"/>
  <c r="W460" i="1" s="1"/>
  <c r="H472" i="1"/>
  <c r="J9" i="1"/>
  <c r="V23" i="1"/>
  <c r="W36" i="1"/>
  <c r="W37" i="1" s="1"/>
  <c r="W40" i="1"/>
  <c r="W41" i="1" s="1"/>
  <c r="W46" i="1"/>
  <c r="W48" i="1" s="1"/>
  <c r="V49" i="1"/>
  <c r="V462" i="1" s="1"/>
  <c r="W87" i="1"/>
  <c r="W96" i="1" s="1"/>
  <c r="V162" i="1"/>
  <c r="W164" i="1"/>
  <c r="W181" i="1" s="1"/>
  <c r="V205" i="1"/>
  <c r="W212" i="1"/>
  <c r="W216" i="1" s="1"/>
  <c r="W228" i="1"/>
  <c r="W232" i="1" s="1"/>
  <c r="W248" i="1"/>
  <c r="W255" i="1" s="1"/>
  <c r="V255" i="1"/>
  <c r="V260" i="1"/>
  <c r="V261" i="1"/>
  <c r="W258" i="1"/>
  <c r="W260" i="1" s="1"/>
  <c r="V265" i="1"/>
  <c r="V266" i="1"/>
  <c r="V359" i="1"/>
  <c r="V364" i="1"/>
  <c r="W362" i="1"/>
  <c r="W363" i="1" s="1"/>
  <c r="L472" i="1"/>
  <c r="B472" i="1"/>
  <c r="V463" i="1"/>
  <c r="V465" i="1" s="1"/>
  <c r="V48" i="1"/>
  <c r="V76" i="1"/>
  <c r="F472" i="1"/>
  <c r="V123" i="1"/>
  <c r="V132" i="1"/>
  <c r="V143" i="1"/>
  <c r="I472" i="1"/>
  <c r="V244" i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S472" i="1"/>
  <c r="V457" i="1"/>
  <c r="W455" i="1"/>
  <c r="W456" i="1" s="1"/>
  <c r="P472" i="1"/>
  <c r="V245" i="1"/>
  <c r="M472" i="1"/>
  <c r="Q472" i="1"/>
  <c r="V206" i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6" i="1" l="1"/>
  <c r="W467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<sst xmlns="http://schemas.openxmlformats.org/spreadsheetml/2006/main" count="1664" uniqueCount="628">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</sst>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0.5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00"/>
      <c r="Y20" s="300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00"/>
      <c r="Y44" s="300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00"/>
      <c r="Y50" s="300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00"/>
      <c r="Y57" s="300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84">
        <v>4607091385687</v>
      </c>
      <c r="E65" s="328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84">
        <v>4680115882539</v>
      </c>
      <c r="E66" s="328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299"/>
      <c r="Y77" s="299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299"/>
      <c r="Y86" s="299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299"/>
      <c r="Y98" s="299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299"/>
      <c r="Y109" s="299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00"/>
      <c r="Y117" s="300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299"/>
      <c r="Y118" s="299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900</v>
      </c>
      <c r="V119" s="305">
        <f>IFERROR(IF(U119="",0,CEILING((U119/$H119),1)*$H119),"")</f>
        <v>907.19999999999993</v>
      </c>
      <c r="W119" s="37">
        <f>IFERROR(IF(V119=0,"",ROUNDUP(V119/H119,0)*0.02175),"")</f>
        <v>2.4359999999999999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111.11111111111111</v>
      </c>
      <c r="V123" s="306">
        <f>IFERROR(V119/H119,"0")+IFERROR(V120/H120,"0")+IFERROR(V121/H121,"0")+IFERROR(V122/H122,"0")</f>
        <v>112</v>
      </c>
      <c r="W123" s="306">
        <f>IFERROR(IF(W119="",0,W119),"0")+IFERROR(IF(W120="",0,W120),"0")+IFERROR(IF(W121="",0,W121),"0")+IFERROR(IF(W122="",0,W122),"0")</f>
        <v>2.4359999999999999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900</v>
      </c>
      <c r="V124" s="306">
        <f>IFERROR(SUM(V119:V122),"0")</f>
        <v>907.19999999999993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00"/>
      <c r="Y126" s="300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299"/>
      <c r="Y127" s="299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00"/>
      <c r="Y133" s="300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299"/>
      <c r="Y134" s="299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00"/>
      <c r="Y145" s="300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299"/>
      <c r="Y146" s="299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299"/>
      <c r="Y151" s="299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299"/>
      <c r="Y156" s="299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299"/>
      <c r="Y163" s="299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299"/>
      <c r="Y183" s="299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00"/>
      <c r="Y188" s="300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299"/>
      <c r="Y189" s="299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299"/>
      <c r="Y207" s="299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299"/>
      <c r="Y211" s="299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299"/>
      <c r="Y218" s="299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299"/>
      <c r="Y227" s="299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299"/>
      <c r="Y234" s="299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299"/>
      <c r="Y240" s="299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00"/>
      <c r="Y246" s="300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299"/>
      <c r="Y247" s="299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84">
        <v>4607091387452</v>
      </c>
      <c r="E250" s="328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84">
        <v>4607091387452</v>
      </c>
      <c r="E251" s="328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529" t="s">
        <v>385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299"/>
      <c r="Y257" s="299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00"/>
      <c r="Y262" s="300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299"/>
      <c r="Y263" s="299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299"/>
      <c r="Y267" s="299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299"/>
      <c r="Y273" s="299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299"/>
      <c r="Y277" s="299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00"/>
      <c r="Y282" s="300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299"/>
      <c r="Y283" s="299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2500</v>
      </c>
      <c r="V285" s="305">
        <f t="shared" si="14"/>
        <v>2505</v>
      </c>
      <c r="W285" s="37">
        <f>IFERROR(IF(V285=0,"",ROUNDUP(V285/H285,0)*0.02175),"")</f>
        <v>3.6322499999999995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166.66666666666666</v>
      </c>
      <c r="V292" s="306">
        <f>IFERROR(V284/H284,"0")+IFERROR(V285/H285,"0")+IFERROR(V286/H286,"0")+IFERROR(V287/H287,"0")+IFERROR(V288/H288,"0")+IFERROR(V289/H289,"0")+IFERROR(V290/H290,"0")+IFERROR(V291/H291,"0")</f>
        <v>167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3.6322499999999995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2500</v>
      </c>
      <c r="V293" s="306">
        <f>IFERROR(SUM(V284:V291),"0")</f>
        <v>2505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299"/>
      <c r="Y294" s="299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299"/>
      <c r="Y299" s="299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299"/>
      <c r="Y303" s="299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00"/>
      <c r="Y307" s="300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299"/>
      <c r="Y308" s="299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299"/>
      <c r="Y315" s="299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299"/>
      <c r="Y320" s="299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2000</v>
      </c>
      <c r="V321" s="305">
        <f>IFERROR(IF(U321="",0,CEILING((U321/$H321),1)*$H321),"")</f>
        <v>2004.6</v>
      </c>
      <c r="W321" s="37">
        <f>IFERROR(IF(V321=0,"",ROUNDUP(V321/H321,0)*0.02175),"")</f>
        <v>5.5897499999999996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256.41025641025641</v>
      </c>
      <c r="V325" s="306">
        <f>IFERROR(V321/H321,"0")+IFERROR(V322/H322,"0")+IFERROR(V323/H323,"0")+IFERROR(V324/H324,"0")</f>
        <v>257</v>
      </c>
      <c r="W325" s="306">
        <f>IFERROR(IF(W321="",0,W321),"0")+IFERROR(IF(W322="",0,W322),"0")+IFERROR(IF(W323="",0,W323),"0")+IFERROR(IF(W324="",0,W324),"0")</f>
        <v>5.5897499999999996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2000</v>
      </c>
      <c r="V326" s="306">
        <f>IFERROR(SUM(V321:V324),"0")</f>
        <v>2004.6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299"/>
      <c r="Y327" s="299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00"/>
      <c r="Y332" s="300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299"/>
      <c r="Y333" s="299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299"/>
      <c r="Y338" s="299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299"/>
      <c r="Y354" s="299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299"/>
      <c r="Y361" s="299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299"/>
      <c r="Y365" s="299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299"/>
      <c r="Y371" s="299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00"/>
      <c r="Y375" s="300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299"/>
      <c r="Y376" s="299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299"/>
      <c r="Y381" s="299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299"/>
      <c r="Y391" s="299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299"/>
      <c r="Y395" s="299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00"/>
      <c r="Y400" s="300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299"/>
      <c r="Y401" s="299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299"/>
      <c r="Y413" s="299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1200</v>
      </c>
      <c r="V414" s="305">
        <f>IFERROR(IF(U414="",0,CEILING((U414/$H414),1)*$H414),"")</f>
        <v>1203.8400000000001</v>
      </c>
      <c r="W414" s="37">
        <f>IFERROR(IF(V414=0,"",ROUNDUP(V414/H414,0)*0.01196),"")</f>
        <v>2.72688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227.27272727272725</v>
      </c>
      <c r="V416" s="306">
        <f>IFERROR(V414/H414,"0")+IFERROR(V415/H415,"0")</f>
        <v>228.00000000000003</v>
      </c>
      <c r="W416" s="306">
        <f>IFERROR(IF(W414="",0,W414),"0")+IFERROR(IF(W415="",0,W415),"0")</f>
        <v>2.72688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1200</v>
      </c>
      <c r="V417" s="306">
        <f>IFERROR(SUM(V414:V415),"0")</f>
        <v>1203.8400000000001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299"/>
      <c r="Y418" s="299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299"/>
      <c r="Y427" s="299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00"/>
      <c r="Y433" s="300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299"/>
      <c r="Y434" s="299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299"/>
      <c r="Y439" s="299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299"/>
      <c r="Y444" s="299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8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89"/>
      <c r="M446" s="387" t="s">
        <v>64</v>
      </c>
      <c r="N446" s="340"/>
      <c r="O446" s="340"/>
      <c r="P446" s="340"/>
      <c r="Q446" s="340"/>
      <c r="R446" s="340"/>
      <c r="S446" s="341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83" t="s">
        <v>66</v>
      </c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299"/>
      <c r="Y448" s="299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84">
        <v>4680115881068</v>
      </c>
      <c r="E449" s="328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62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6"/>
      <c r="O449" s="386"/>
      <c r="P449" s="386"/>
      <c r="Q449" s="328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84">
        <v>4680115881075</v>
      </c>
      <c r="E450" s="328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8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89"/>
      <c r="M451" s="387" t="s">
        <v>64</v>
      </c>
      <c r="N451" s="340"/>
      <c r="O451" s="340"/>
      <c r="P451" s="340"/>
      <c r="Q451" s="340"/>
      <c r="R451" s="340"/>
      <c r="S451" s="341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82" t="s">
        <v>592</v>
      </c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00"/>
      <c r="Y453" s="300"/>
    </row>
    <row r="454" spans="1:52" ht="14.25" customHeight="1" x14ac:dyDescent="0.25">
      <c r="A454" s="383" t="s">
        <v>59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84">
        <v>4680115880856</v>
      </c>
      <c r="E455" s="328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625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86"/>
      <c r="O455" s="386"/>
      <c r="P455" s="386"/>
      <c r="Q455" s="328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88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89"/>
      <c r="M456" s="387" t="s">
        <v>64</v>
      </c>
      <c r="N456" s="340"/>
      <c r="O456" s="340"/>
      <c r="P456" s="340"/>
      <c r="Q456" s="340"/>
      <c r="R456" s="340"/>
      <c r="S456" s="341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83" t="s">
        <v>66</v>
      </c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299"/>
      <c r="Y458" s="299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84">
        <v>4680115880870</v>
      </c>
      <c r="E459" s="328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86"/>
      <c r="O459" s="386"/>
      <c r="P459" s="386"/>
      <c r="Q459" s="328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88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89"/>
      <c r="M460" s="387" t="s">
        <v>64</v>
      </c>
      <c r="N460" s="340"/>
      <c r="O460" s="340"/>
      <c r="P460" s="340"/>
      <c r="Q460" s="340"/>
      <c r="R460" s="340"/>
      <c r="S460" s="341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89"/>
      <c r="M461" s="387" t="s">
        <v>64</v>
      </c>
      <c r="N461" s="340"/>
      <c r="O461" s="340"/>
      <c r="P461" s="340"/>
      <c r="Q461" s="340"/>
      <c r="R461" s="340"/>
      <c r="S461" s="341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628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597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6600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6620.6399999999994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598</v>
      </c>
      <c r="N463" s="314"/>
      <c r="O463" s="314"/>
      <c r="P463" s="314"/>
      <c r="Q463" s="314"/>
      <c r="R463" s="314"/>
      <c r="S463" s="315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6968.4335664335667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6990.3240000000005</v>
      </c>
      <c r="W463" s="38"/>
      <c r="X463" s="307"/>
      <c r="Y463" s="307"/>
    </row>
    <row r="464" spans="1:52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599</v>
      </c>
      <c r="N464" s="314"/>
      <c r="O464" s="314"/>
      <c r="P464" s="314"/>
      <c r="Q464" s="314"/>
      <c r="R464" s="314"/>
      <c r="S464" s="315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13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13</v>
      </c>
      <c r="W464" s="38"/>
      <c r="X464" s="307"/>
      <c r="Y464" s="307"/>
    </row>
    <row r="465" spans="1:28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23"/>
      <c r="M465" s="627" t="s">
        <v>601</v>
      </c>
      <c r="N465" s="314"/>
      <c r="O465" s="314"/>
      <c r="P465" s="314"/>
      <c r="Q465" s="314"/>
      <c r="R465" s="314"/>
      <c r="S465" s="315"/>
      <c r="T465" s="38" t="s">
        <v>63</v>
      </c>
      <c r="U465" s="306">
        <f>GrossWeightTotal+PalletQtyTotal*25</f>
        <v>7293.4335664335667</v>
      </c>
      <c r="V465" s="306">
        <f>GrossWeightTotalR+PalletQtyTotalR*25</f>
        <v>7315.3240000000005</v>
      </c>
      <c r="W465" s="38"/>
      <c r="X465" s="307"/>
      <c r="Y465" s="307"/>
    </row>
    <row r="466" spans="1:28" x14ac:dyDescent="0.2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23"/>
      <c r="M466" s="627" t="s">
        <v>602</v>
      </c>
      <c r="N466" s="314"/>
      <c r="O466" s="314"/>
      <c r="P466" s="314"/>
      <c r="Q466" s="314"/>
      <c r="R466" s="314"/>
      <c r="S466" s="315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761.46076146076143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764</v>
      </c>
      <c r="W466" s="38"/>
      <c r="X466" s="307"/>
      <c r="Y466" s="307"/>
    </row>
    <row r="467" spans="1:28" ht="14.25" customHeight="1" x14ac:dyDescent="0.2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23"/>
      <c r="M467" s="627" t="s">
        <v>603</v>
      </c>
      <c r="N467" s="314"/>
      <c r="O467" s="314"/>
      <c r="P467" s="314"/>
      <c r="Q467" s="314"/>
      <c r="R467" s="314"/>
      <c r="S467" s="315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14.384879999999997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298" t="s">
        <v>58</v>
      </c>
      <c r="C469" s="629" t="s">
        <v>91</v>
      </c>
      <c r="D469" s="630"/>
      <c r="E469" s="630"/>
      <c r="F469" s="631"/>
      <c r="G469" s="629" t="s">
        <v>220</v>
      </c>
      <c r="H469" s="630"/>
      <c r="I469" s="630"/>
      <c r="J469" s="630"/>
      <c r="K469" s="630"/>
      <c r="L469" s="631"/>
      <c r="M469" s="629" t="s">
        <v>409</v>
      </c>
      <c r="N469" s="631"/>
      <c r="O469" s="629" t="s">
        <v>456</v>
      </c>
      <c r="P469" s="631"/>
      <c r="Q469" s="298" t="s">
        <v>534</v>
      </c>
      <c r="R469" s="629" t="s">
        <v>576</v>
      </c>
      <c r="S469" s="631"/>
      <c r="T469" s="1"/>
      <c r="Y469" s="53"/>
      <c r="AB469" s="1"/>
    </row>
    <row r="470" spans="1:28" ht="14.25" customHeight="1" thickTop="1" x14ac:dyDescent="0.2">
      <c r="A470" s="632" t="s">
        <v>606</v>
      </c>
      <c r="B470" s="629" t="s">
        <v>58</v>
      </c>
      <c r="C470" s="629" t="s">
        <v>92</v>
      </c>
      <c r="D470" s="629" t="s">
        <v>99</v>
      </c>
      <c r="E470" s="629" t="s">
        <v>91</v>
      </c>
      <c r="F470" s="629" t="s">
        <v>211</v>
      </c>
      <c r="G470" s="629" t="s">
        <v>221</v>
      </c>
      <c r="H470" s="629" t="s">
        <v>228</v>
      </c>
      <c r="I470" s="629" t="s">
        <v>245</v>
      </c>
      <c r="J470" s="629" t="s">
        <v>302</v>
      </c>
      <c r="K470" s="629" t="s">
        <v>378</v>
      </c>
      <c r="L470" s="629" t="s">
        <v>396</v>
      </c>
      <c r="M470" s="629" t="s">
        <v>410</v>
      </c>
      <c r="N470" s="629" t="s">
        <v>433</v>
      </c>
      <c r="O470" s="629" t="s">
        <v>457</v>
      </c>
      <c r="P470" s="629" t="s">
        <v>510</v>
      </c>
      <c r="Q470" s="629" t="s">
        <v>534</v>
      </c>
      <c r="R470" s="629" t="s">
        <v>577</v>
      </c>
      <c r="S470" s="629" t="s">
        <v>592</v>
      </c>
      <c r="T470" s="1"/>
      <c r="Y470" s="53"/>
      <c r="AB470" s="1"/>
    </row>
    <row r="471" spans="1:28" ht="13.5" customHeight="1" thickBot="1" x14ac:dyDescent="0.25">
      <c r="A471" s="633"/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907.19999999999993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2505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2004.6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1203.8400000000001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2023-09-15T10:58:49Z</dcterms:modified>
</cp:coreProperties>
</file>