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V451" i="1"/>
  <c r="W451" i="1" s="1"/>
  <c r="M451" i="1"/>
  <c r="V450" i="1"/>
  <c r="M450" i="1"/>
  <c r="U448" i="1"/>
  <c r="U447" i="1"/>
  <c r="V446" i="1"/>
  <c r="W446" i="1" s="1"/>
  <c r="M446" i="1"/>
  <c r="V445" i="1"/>
  <c r="W445" i="1" s="1"/>
  <c r="W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W378" i="1" s="1"/>
  <c r="M378" i="1"/>
  <c r="V377" i="1"/>
  <c r="W377" i="1" s="1"/>
  <c r="W37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W184" i="1" s="1"/>
  <c r="W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M166" i="1"/>
  <c r="V165" i="1"/>
  <c r="W165" i="1" s="1"/>
  <c r="V164" i="1"/>
  <c r="W164" i="1" s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V161" i="1" l="1"/>
  <c r="V115" i="1"/>
  <c r="V150" i="1"/>
  <c r="V155" i="1"/>
  <c r="W40" i="1"/>
  <c r="W41" i="1" s="1"/>
  <c r="V41" i="1"/>
  <c r="V49" i="1"/>
  <c r="D469" i="1"/>
  <c r="E469" i="1"/>
  <c r="W22" i="1"/>
  <c r="W23" i="1" s="1"/>
  <c r="V33" i="1"/>
  <c r="W274" i="1"/>
  <c r="W275" i="1" s="1"/>
  <c r="V275" i="1"/>
  <c r="W278" i="1"/>
  <c r="W279" i="1" s="1"/>
  <c r="V279" i="1"/>
  <c r="W392" i="1"/>
  <c r="W393" i="1" s="1"/>
  <c r="V393" i="1"/>
  <c r="W396" i="1"/>
  <c r="W397" i="1" s="1"/>
  <c r="V397" i="1"/>
  <c r="V96" i="1"/>
  <c r="V225" i="1"/>
  <c r="W264" i="1"/>
  <c r="W265" i="1" s="1"/>
  <c r="W328" i="1"/>
  <c r="W329" i="1" s="1"/>
  <c r="V329" i="1"/>
  <c r="R469" i="1"/>
  <c r="W456" i="1"/>
  <c r="W457" i="1" s="1"/>
  <c r="V457" i="1"/>
  <c r="U462" i="1"/>
  <c r="V244" i="1"/>
  <c r="W255" i="1"/>
  <c r="W271" i="1"/>
  <c r="W411" i="1"/>
  <c r="U459" i="1"/>
  <c r="V32" i="1"/>
  <c r="V84" i="1"/>
  <c r="V97" i="1"/>
  <c r="V107" i="1"/>
  <c r="V124" i="1"/>
  <c r="H469" i="1"/>
  <c r="V154" i="1"/>
  <c r="V181" i="1"/>
  <c r="V206" i="1"/>
  <c r="W219" i="1"/>
  <c r="W225" i="1" s="1"/>
  <c r="W241" i="1"/>
  <c r="W244" i="1" s="1"/>
  <c r="W372" i="1"/>
  <c r="W373" i="1" s="1"/>
  <c r="V373" i="1"/>
  <c r="W435" i="1"/>
  <c r="W437" i="1" s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W166" i="1"/>
  <c r="W181" i="1" s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V256" i="1"/>
  <c r="V261" i="1"/>
  <c r="W258" i="1"/>
  <c r="W260" i="1" s="1"/>
  <c r="V272" i="1"/>
  <c r="V271" i="1"/>
  <c r="W292" i="1"/>
  <c r="V297" i="1"/>
  <c r="F9" i="1"/>
  <c r="J9" i="1"/>
  <c r="V55" i="1"/>
  <c r="V75" i="1"/>
  <c r="V132" i="1"/>
  <c r="V143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48" i="1"/>
  <c r="V453" i="1"/>
  <c r="W450" i="1"/>
  <c r="W452" i="1" s="1"/>
  <c r="K469" i="1"/>
  <c r="V255" i="1"/>
  <c r="L469" i="1"/>
  <c r="V266" i="1"/>
  <c r="M469" i="1"/>
  <c r="V293" i="1"/>
  <c r="V318" i="1"/>
  <c r="O469" i="1"/>
  <c r="V359" i="1"/>
  <c r="V363" i="1"/>
  <c r="W362" i="1"/>
  <c r="W363" i="1" s="1"/>
  <c r="V364" i="1"/>
  <c r="V369" i="1"/>
  <c r="W366" i="1"/>
  <c r="W369" i="1" s="1"/>
  <c r="P469" i="1"/>
  <c r="Q469" i="1"/>
  <c r="V416" i="1"/>
  <c r="V430" i="1"/>
  <c r="V438" i="1"/>
  <c r="V443" i="1"/>
  <c r="W440" i="1"/>
  <c r="W442" i="1" s="1"/>
  <c r="V447" i="1"/>
  <c r="V452" i="1"/>
  <c r="V336" i="1"/>
  <c r="V379" i="1"/>
  <c r="V412" i="1"/>
  <c r="V437" i="1"/>
  <c r="V458" i="1"/>
  <c r="V463" i="1" l="1"/>
  <c r="W464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<sst xmlns="http://schemas.openxmlformats.org/spreadsheetml/2006/main" count="1679" uniqueCount="644">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</sst>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308" t="s">
        <v>0</v>
      </c>
      <c r="E1" s="309"/>
      <c r="F1" s="309"/>
      <c r="G1" s="11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2"/>
      <c r="N3" s="312"/>
      <c r="O3" s="312"/>
      <c r="P3" s="312"/>
      <c r="Q3" s="312"/>
      <c r="R3" s="312"/>
      <c r="S3" s="312"/>
      <c r="T3" s="31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3" t="s">
        <v>10</v>
      </c>
      <c r="N5" s="320">
        <v>45190</v>
      </c>
      <c r="O5" s="321"/>
      <c r="Q5" s="322" t="s">
        <v>11</v>
      </c>
      <c r="R5" s="323"/>
      <c r="S5" s="324" t="s">
        <v>12</v>
      </c>
      <c r="T5" s="321"/>
      <c r="Y5" s="50"/>
      <c r="Z5" s="50"/>
      <c r="AA5" s="50"/>
    </row>
    <row r="6" spans="1:28" s="296" customFormat="1" ht="24" customHeight="1" x14ac:dyDescent="0.2">
      <c r="A6" s="313" t="s">
        <v>13</v>
      </c>
      <c r="B6" s="314"/>
      <c r="C6" s="315"/>
      <c r="D6" s="325" t="s">
        <v>618</v>
      </c>
      <c r="E6" s="326"/>
      <c r="F6" s="326"/>
      <c r="G6" s="326"/>
      <c r="H6" s="326"/>
      <c r="I6" s="326"/>
      <c r="J6" s="326"/>
      <c r="K6" s="321"/>
      <c r="M6" s="23" t="s">
        <v>15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16</v>
      </c>
      <c r="R6" s="323"/>
      <c r="S6" s="330" t="s">
        <v>17</v>
      </c>
      <c r="T6" s="331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8"/>
      <c r="M7" s="23"/>
      <c r="N7" s="41"/>
      <c r="O7" s="41"/>
      <c r="Q7" s="312"/>
      <c r="R7" s="323"/>
      <c r="S7" s="332"/>
      <c r="T7" s="333"/>
      <c r="Y7" s="50"/>
      <c r="Z7" s="50"/>
      <c r="AA7" s="50"/>
    </row>
    <row r="8" spans="1:28" s="296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3" t="s">
        <v>19</v>
      </c>
      <c r="N8" s="345">
        <v>0.41666666666666669</v>
      </c>
      <c r="O8" s="321"/>
      <c r="Q8" s="312"/>
      <c r="R8" s="323"/>
      <c r="S8" s="332"/>
      <c r="T8" s="333"/>
      <c r="Y8" s="50"/>
      <c r="Z8" s="50"/>
      <c r="AA8" s="50"/>
    </row>
    <row r="9" spans="1:28" s="296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5" t="s">
        <v>20</v>
      </c>
      <c r="N9" s="320"/>
      <c r="O9" s="321"/>
      <c r="Q9" s="312"/>
      <c r="R9" s="323"/>
      <c r="S9" s="334"/>
      <c r="T9" s="335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5" t="s">
        <v>21</v>
      </c>
      <c r="N10" s="345"/>
      <c r="O10" s="321"/>
      <c r="R10" s="23" t="s">
        <v>22</v>
      </c>
      <c r="S10" s="351" t="s">
        <v>23</v>
      </c>
      <c r="T10" s="331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5"/>
      <c r="O11" s="321"/>
      <c r="R11" s="23" t="s">
        <v>26</v>
      </c>
      <c r="S11" s="352" t="s">
        <v>27</v>
      </c>
      <c r="T11" s="353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3" t="s">
        <v>29</v>
      </c>
      <c r="N12" s="355"/>
      <c r="O12" s="338"/>
      <c r="P12" s="22"/>
      <c r="R12" s="23"/>
      <c r="S12" s="309"/>
      <c r="T12" s="312"/>
      <c r="Y12" s="50"/>
      <c r="Z12" s="50"/>
      <c r="AA12" s="50"/>
    </row>
    <row r="13" spans="1:28" s="296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5"/>
      <c r="M13" s="25" t="s">
        <v>31</v>
      </c>
      <c r="N13" s="352"/>
      <c r="O13" s="353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8"/>
      <c r="N16" s="358"/>
      <c r="O16" s="358"/>
      <c r="P16" s="358"/>
      <c r="Q16" s="358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299" t="s">
        <v>56</v>
      </c>
      <c r="S18" s="299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7"/>
      <c r="Y19" s="47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4">
        <v>4607091389258</v>
      </c>
      <c r="E22" s="328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4">
        <v>4607091383881</v>
      </c>
      <c r="E26" s="328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4">
        <v>4607091388237</v>
      </c>
      <c r="E27" s="328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4">
        <v>4607091383935</v>
      </c>
      <c r="E28" s="328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4">
        <v>4680115881853</v>
      </c>
      <c r="E29" s="328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4">
        <v>4607091383911</v>
      </c>
      <c r="E30" s="328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4">
        <v>4607091388244</v>
      </c>
      <c r="E31" s="328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4">
        <v>4607091388503</v>
      </c>
      <c r="E35" s="328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4">
        <v>4680115880139</v>
      </c>
      <c r="E36" s="328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4">
        <v>4607091388282</v>
      </c>
      <c r="E40" s="328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7"/>
      <c r="Y43" s="47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4">
        <v>4680115881440</v>
      </c>
      <c r="E46" s="328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3"/>
      <c r="S46" s="33"/>
      <c r="T46" s="34" t="s">
        <v>63</v>
      </c>
      <c r="U46" s="304">
        <v>30</v>
      </c>
      <c r="V46" s="305">
        <f>IFERROR(IF(U46="",0,CEILING((U46/$H46),1)*$H46),"")</f>
        <v>32.400000000000006</v>
      </c>
      <c r="W46" s="35">
        <f>IFERROR(IF(V46=0,"",ROUNDUP(V46/H46,0)*0.02175),"")</f>
        <v>6.5250000000000002E-2</v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4">
        <v>4680115881433</v>
      </c>
      <c r="E47" s="328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6" t="s">
        <v>65</v>
      </c>
      <c r="U48" s="306">
        <f>IFERROR(U46/H46,"0")+IFERROR(U47/H47,"0")</f>
        <v>2.7777777777777777</v>
      </c>
      <c r="V48" s="306">
        <f>IFERROR(V46/H46,"0")+IFERROR(V47/H47,"0")</f>
        <v>3.0000000000000004</v>
      </c>
      <c r="W48" s="306">
        <f>IFERROR(IF(W46="",0,W46),"0")+IFERROR(IF(W47="",0,W47),"0")</f>
        <v>6.5250000000000002E-2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6" t="s">
        <v>63</v>
      </c>
      <c r="U49" s="306">
        <f>IFERROR(SUM(U46:U47),"0")</f>
        <v>30</v>
      </c>
      <c r="V49" s="306">
        <f>IFERROR(SUM(V46:V47),"0")</f>
        <v>32.400000000000006</v>
      </c>
      <c r="W49" s="36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4">
        <v>4680115881426</v>
      </c>
      <c r="E52" s="328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3"/>
      <c r="S52" s="33"/>
      <c r="T52" s="34" t="s">
        <v>63</v>
      </c>
      <c r="U52" s="304">
        <v>300</v>
      </c>
      <c r="V52" s="305">
        <f>IFERROR(IF(U52="",0,CEILING((U52/$H52),1)*$H52),"")</f>
        <v>302.40000000000003</v>
      </c>
      <c r="W52" s="35">
        <f>IFERROR(IF(V52=0,"",ROUNDUP(V52/H52,0)*0.02175),"")</f>
        <v>0.60899999999999999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4">
        <v>4680115881419</v>
      </c>
      <c r="E53" s="328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3"/>
      <c r="S53" s="33"/>
      <c r="T53" s="34" t="s">
        <v>63</v>
      </c>
      <c r="U53" s="304">
        <v>200</v>
      </c>
      <c r="V53" s="305">
        <f>IFERROR(IF(U53="",0,CEILING((U53/$H53),1)*$H53),"")</f>
        <v>202.5</v>
      </c>
      <c r="W53" s="35">
        <f>IFERROR(IF(V53=0,"",ROUNDUP(V53/H53,0)*0.00937),"")</f>
        <v>0.42164999999999997</v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4">
        <v>4680115881525</v>
      </c>
      <c r="E54" s="328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403" t="s">
        <v>107</v>
      </c>
      <c r="N54" s="386"/>
      <c r="O54" s="386"/>
      <c r="P54" s="386"/>
      <c r="Q54" s="328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6" t="s">
        <v>65</v>
      </c>
      <c r="U55" s="306">
        <f>IFERROR(U52/H52,"0")+IFERROR(U53/H53,"0")+IFERROR(U54/H54,"0")</f>
        <v>72.222222222222214</v>
      </c>
      <c r="V55" s="306">
        <f>IFERROR(V52/H52,"0")+IFERROR(V53/H53,"0")+IFERROR(V54/H54,"0")</f>
        <v>73</v>
      </c>
      <c r="W55" s="306">
        <f>IFERROR(IF(W52="",0,W52),"0")+IFERROR(IF(W53="",0,W53),"0")+IFERROR(IF(W54="",0,W54),"0")</f>
        <v>1.0306500000000001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6" t="s">
        <v>63</v>
      </c>
      <c r="U56" s="306">
        <f>IFERROR(SUM(U52:U54),"0")</f>
        <v>500</v>
      </c>
      <c r="V56" s="306">
        <f>IFERROR(SUM(V52:V54),"0")</f>
        <v>504.90000000000003</v>
      </c>
      <c r="W56" s="36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84">
        <v>4607091382945</v>
      </c>
      <c r="E59" s="328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404" t="s">
        <v>110</v>
      </c>
      <c r="N59" s="386"/>
      <c r="O59" s="386"/>
      <c r="P59" s="386"/>
      <c r="Q59" s="328"/>
      <c r="R59" s="33"/>
      <c r="S59" s="33"/>
      <c r="T59" s="34" t="s">
        <v>63</v>
      </c>
      <c r="U59" s="304">
        <v>0</v>
      </c>
      <c r="V59" s="305">
        <f t="shared" ref="V59:V74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84">
        <v>4607091385670</v>
      </c>
      <c r="E60" s="328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3"/>
      <c r="S60" s="33"/>
      <c r="T60" s="34" t="s">
        <v>63</v>
      </c>
      <c r="U60" s="304">
        <v>50</v>
      </c>
      <c r="V60" s="305">
        <f t="shared" si="2"/>
        <v>54</v>
      </c>
      <c r="W60" s="35">
        <f>IFERROR(IF(V60=0,"",ROUNDUP(V60/H60,0)*0.02175),"")</f>
        <v>0.10874999999999999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84">
        <v>4680115881327</v>
      </c>
      <c r="E61" s="328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3"/>
      <c r="S61" s="33"/>
      <c r="T61" s="34" t="s">
        <v>63</v>
      </c>
      <c r="U61" s="304">
        <v>120</v>
      </c>
      <c r="V61" s="305">
        <f t="shared" si="2"/>
        <v>129.60000000000002</v>
      </c>
      <c r="W61" s="35">
        <f>IFERROR(IF(V61=0,"",ROUNDUP(V61/H61,0)*0.02175),"")</f>
        <v>0.26100000000000001</v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84">
        <v>4607091388312</v>
      </c>
      <c r="E62" s="328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3"/>
      <c r="S62" s="33"/>
      <c r="T62" s="34" t="s">
        <v>63</v>
      </c>
      <c r="U62" s="304">
        <v>30</v>
      </c>
      <c r="V62" s="305">
        <f t="shared" si="2"/>
        <v>32.400000000000006</v>
      </c>
      <c r="W62" s="35">
        <f>IFERROR(IF(V62=0,"",ROUNDUP(V62/H62,0)*0.02175),"")</f>
        <v>6.5250000000000002E-2</v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84">
        <v>4680115882133</v>
      </c>
      <c r="E63" s="328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3"/>
      <c r="S63" s="33"/>
      <c r="T63" s="34" t="s">
        <v>63</v>
      </c>
      <c r="U63" s="304">
        <v>30</v>
      </c>
      <c r="V63" s="305">
        <f t="shared" si="2"/>
        <v>32.400000000000006</v>
      </c>
      <c r="W63" s="35">
        <f>IFERROR(IF(V63=0,"",ROUNDUP(V63/H63,0)*0.02175),"")</f>
        <v>6.5250000000000002E-2</v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84">
        <v>4607091382952</v>
      </c>
      <c r="E64" s="328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84">
        <v>4680115882539</v>
      </c>
      <c r="E65" s="328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84">
        <v>4607091385687</v>
      </c>
      <c r="E66" s="328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3"/>
      <c r="S66" s="33"/>
      <c r="T66" s="34" t="s">
        <v>63</v>
      </c>
      <c r="U66" s="304">
        <v>8</v>
      </c>
      <c r="V66" s="305">
        <f t="shared" si="2"/>
        <v>8</v>
      </c>
      <c r="W66" s="35">
        <f t="shared" si="3"/>
        <v>1.874E-2</v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84">
        <v>4607091384604</v>
      </c>
      <c r="E67" s="328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84">
        <v>4680115880283</v>
      </c>
      <c r="E68" s="328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84">
        <v>4680115881518</v>
      </c>
      <c r="E69" s="328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84">
        <v>4680115881303</v>
      </c>
      <c r="E70" s="328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84">
        <v>4607091388466</v>
      </c>
      <c r="E71" s="328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84">
        <v>4680115880269</v>
      </c>
      <c r="E72" s="328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84">
        <v>4680115880429</v>
      </c>
      <c r="E73" s="328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3"/>
      <c r="S73" s="33"/>
      <c r="T73" s="34" t="s">
        <v>63</v>
      </c>
      <c r="U73" s="304">
        <v>72</v>
      </c>
      <c r="V73" s="305">
        <f t="shared" si="2"/>
        <v>72</v>
      </c>
      <c r="W73" s="35">
        <f>IFERROR(IF(V73=0,"",ROUNDUP(V73/H73,0)*0.00937),"")</f>
        <v>0.14992</v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84">
        <v>4680115881457</v>
      </c>
      <c r="E74" s="328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39.296296296296298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41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0.66891000000000012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6" t="s">
        <v>63</v>
      </c>
      <c r="U76" s="306">
        <f>IFERROR(SUM(U59:U74),"0")</f>
        <v>310</v>
      </c>
      <c r="V76" s="306">
        <f>IFERROR(SUM(V59:V74),"0")</f>
        <v>328.40000000000003</v>
      </c>
      <c r="W76" s="36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84">
        <v>4607091384789</v>
      </c>
      <c r="E78" s="328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420" t="s">
        <v>145</v>
      </c>
      <c r="N78" s="386"/>
      <c r="O78" s="386"/>
      <c r="P78" s="386"/>
      <c r="Q78" s="328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84">
        <v>4680115881488</v>
      </c>
      <c r="E79" s="328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84">
        <v>4607091384765</v>
      </c>
      <c r="E80" s="328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422" t="s">
        <v>150</v>
      </c>
      <c r="N80" s="386"/>
      <c r="O80" s="386"/>
      <c r="P80" s="386"/>
      <c r="Q80" s="328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84">
        <v>4680115882775</v>
      </c>
      <c r="E81" s="328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423" t="s">
        <v>153</v>
      </c>
      <c r="N81" s="386"/>
      <c r="O81" s="386"/>
      <c r="P81" s="386"/>
      <c r="Q81" s="328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84">
        <v>4680115880658</v>
      </c>
      <c r="E82" s="328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3"/>
      <c r="S82" s="33"/>
      <c r="T82" s="34" t="s">
        <v>63</v>
      </c>
      <c r="U82" s="304">
        <v>0</v>
      </c>
      <c r="V82" s="305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84">
        <v>4607091381962</v>
      </c>
      <c r="E83" s="328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6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6" t="s">
        <v>63</v>
      </c>
      <c r="U85" s="306">
        <f>IFERROR(SUM(U78:U83),"0")</f>
        <v>0</v>
      </c>
      <c r="V85" s="306">
        <f>IFERROR(SUM(V78:V83),"0")</f>
        <v>0</v>
      </c>
      <c r="W85" s="36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84">
        <v>4607091387667</v>
      </c>
      <c r="E87" s="328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84">
        <v>4607091387636</v>
      </c>
      <c r="E88" s="328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84">
        <v>4607091384727</v>
      </c>
      <c r="E89" s="328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84">
        <v>4607091386745</v>
      </c>
      <c r="E90" s="328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84">
        <v>4607091382426</v>
      </c>
      <c r="E91" s="328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84">
        <v>4607091386547</v>
      </c>
      <c r="E92" s="328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84">
        <v>4607091384703</v>
      </c>
      <c r="E93" s="328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84">
        <v>4607091384734</v>
      </c>
      <c r="E94" s="328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84">
        <v>4607091382464</v>
      </c>
      <c r="E95" s="328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84">
        <v>4680115882645</v>
      </c>
      <c r="E99" s="328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435" t="s">
        <v>178</v>
      </c>
      <c r="N99" s="386"/>
      <c r="O99" s="386"/>
      <c r="P99" s="386"/>
      <c r="Q99" s="328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84">
        <v>4607091386967</v>
      </c>
      <c r="E100" s="328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436" t="s">
        <v>182</v>
      </c>
      <c r="N100" s="386"/>
      <c r="O100" s="386"/>
      <c r="P100" s="386"/>
      <c r="Q100" s="328"/>
      <c r="R100" s="33"/>
      <c r="S100" s="33"/>
      <c r="T100" s="34" t="s">
        <v>63</v>
      </c>
      <c r="U100" s="304">
        <v>300</v>
      </c>
      <c r="V100" s="305">
        <f t="shared" si="6"/>
        <v>302.40000000000003</v>
      </c>
      <c r="W100" s="35">
        <f>IFERROR(IF(V100=0,"",ROUNDUP(V100/H100,0)*0.02175),"")</f>
        <v>0.78299999999999992</v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84">
        <v>4607091385304</v>
      </c>
      <c r="E101" s="328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3"/>
      <c r="S101" s="33"/>
      <c r="T101" s="34" t="s">
        <v>63</v>
      </c>
      <c r="U101" s="304">
        <v>80</v>
      </c>
      <c r="V101" s="305">
        <f t="shared" si="6"/>
        <v>81</v>
      </c>
      <c r="W101" s="35">
        <f>IFERROR(IF(V101=0,"",ROUNDUP(V101/H101,0)*0.02175),"")</f>
        <v>0.21749999999999997</v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84">
        <v>4607091386264</v>
      </c>
      <c r="E102" s="328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84">
        <v>4607091385731</v>
      </c>
      <c r="E103" s="328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439" t="s">
        <v>189</v>
      </c>
      <c r="N103" s="386"/>
      <c r="O103" s="386"/>
      <c r="P103" s="386"/>
      <c r="Q103" s="328"/>
      <c r="R103" s="33"/>
      <c r="S103" s="33"/>
      <c r="T103" s="34" t="s">
        <v>63</v>
      </c>
      <c r="U103" s="304">
        <v>12</v>
      </c>
      <c r="V103" s="305">
        <f t="shared" si="6"/>
        <v>13.5</v>
      </c>
      <c r="W103" s="35">
        <f>IFERROR(IF(V103=0,"",ROUNDUP(V103/H103,0)*0.00753),"")</f>
        <v>3.7650000000000003E-2</v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84">
        <v>4680115880214</v>
      </c>
      <c r="E104" s="328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440" t="s">
        <v>192</v>
      </c>
      <c r="N104" s="386"/>
      <c r="O104" s="386"/>
      <c r="P104" s="386"/>
      <c r="Q104" s="328"/>
      <c r="R104" s="33"/>
      <c r="S104" s="33"/>
      <c r="T104" s="34" t="s">
        <v>63</v>
      </c>
      <c r="U104" s="304">
        <v>0</v>
      </c>
      <c r="V104" s="305">
        <f t="shared" si="6"/>
        <v>0</v>
      </c>
      <c r="W104" s="35" t="str">
        <f>IFERROR(IF(V104=0,"",ROUNDUP(V104/H104,0)*0.00937),"")</f>
        <v/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84">
        <v>4680115880894</v>
      </c>
      <c r="E105" s="328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441" t="s">
        <v>195</v>
      </c>
      <c r="N105" s="386"/>
      <c r="O105" s="386"/>
      <c r="P105" s="386"/>
      <c r="Q105" s="328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84">
        <v>4607091385427</v>
      </c>
      <c r="E106" s="328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50.035273368606703</v>
      </c>
      <c r="V107" s="306">
        <f>IFERROR(V99/H99,"0")+IFERROR(V100/H100,"0")+IFERROR(V101/H101,"0")+IFERROR(V102/H102,"0")+IFERROR(V103/H103,"0")+IFERROR(V104/H104,"0")+IFERROR(V105/H105,"0")+IFERROR(V106/H106,"0")</f>
        <v>51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1.0381499999999999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6" t="s">
        <v>63</v>
      </c>
      <c r="U108" s="306">
        <f>IFERROR(SUM(U99:U106),"0")</f>
        <v>392</v>
      </c>
      <c r="V108" s="306">
        <f>IFERROR(SUM(V99:V106),"0")</f>
        <v>396.90000000000003</v>
      </c>
      <c r="W108" s="36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84">
        <v>4680115882652</v>
      </c>
      <c r="E110" s="328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443" t="s">
        <v>201</v>
      </c>
      <c r="N110" s="386"/>
      <c r="O110" s="386"/>
      <c r="P110" s="386"/>
      <c r="Q110" s="328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84">
        <v>4607091383065</v>
      </c>
      <c r="E111" s="328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84">
        <v>4680115881532</v>
      </c>
      <c r="E112" s="328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3"/>
      <c r="S112" s="33"/>
      <c r="T112" s="34" t="s">
        <v>63</v>
      </c>
      <c r="U112" s="304">
        <v>0</v>
      </c>
      <c r="V112" s="305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84">
        <v>4680115880238</v>
      </c>
      <c r="E113" s="328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84">
        <v>4680115881464</v>
      </c>
      <c r="E114" s="328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447" t="s">
        <v>210</v>
      </c>
      <c r="N114" s="386"/>
      <c r="O114" s="386"/>
      <c r="P114" s="386"/>
      <c r="Q114" s="328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6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6" t="s">
        <v>63</v>
      </c>
      <c r="U116" s="306">
        <f>IFERROR(SUM(U110:U114),"0")</f>
        <v>0</v>
      </c>
      <c r="V116" s="306">
        <f>IFERROR(SUM(V110:V114),"0")</f>
        <v>0</v>
      </c>
      <c r="W116" s="36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84">
        <v>4607091385168</v>
      </c>
      <c r="E119" s="328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84">
        <v>4607091383256</v>
      </c>
      <c r="E120" s="328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84">
        <v>4607091385748</v>
      </c>
      <c r="E121" s="328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3"/>
      <c r="S121" s="33"/>
      <c r="T121" s="34" t="s">
        <v>63</v>
      </c>
      <c r="U121" s="304">
        <v>36</v>
      </c>
      <c r="V121" s="305">
        <f>IFERROR(IF(U121="",0,CEILING((U121/$H121),1)*$H121),"")</f>
        <v>37.800000000000004</v>
      </c>
      <c r="W121" s="35">
        <f>IFERROR(IF(V121=0,"",ROUNDUP(V121/H121,0)*0.00753),"")</f>
        <v>0.10542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84">
        <v>4607091384581</v>
      </c>
      <c r="E122" s="328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6" t="s">
        <v>65</v>
      </c>
      <c r="U123" s="306">
        <f>IFERROR(U119/H119,"0")+IFERROR(U120/H120,"0")+IFERROR(U121/H121,"0")+IFERROR(U122/H122,"0")</f>
        <v>13.333333333333332</v>
      </c>
      <c r="V123" s="306">
        <f>IFERROR(V119/H119,"0")+IFERROR(V120/H120,"0")+IFERROR(V121/H121,"0")+IFERROR(V122/H122,"0")</f>
        <v>14</v>
      </c>
      <c r="W123" s="306">
        <f>IFERROR(IF(W119="",0,W119),"0")+IFERROR(IF(W120="",0,W120),"0")+IFERROR(IF(W121="",0,W121),"0")+IFERROR(IF(W122="",0,W122),"0")</f>
        <v>0.10542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6" t="s">
        <v>63</v>
      </c>
      <c r="U124" s="306">
        <f>IFERROR(SUM(U119:U122),"0")</f>
        <v>36</v>
      </c>
      <c r="V124" s="306">
        <f>IFERROR(SUM(V119:V122),"0")</f>
        <v>37.800000000000004</v>
      </c>
      <c r="W124" s="36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7"/>
      <c r="Y125" s="47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84">
        <v>4607091383423</v>
      </c>
      <c r="E128" s="328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84">
        <v>4607091381405</v>
      </c>
      <c r="E129" s="328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84">
        <v>4607091386516</v>
      </c>
      <c r="E130" s="328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84">
        <v>4680115880993</v>
      </c>
      <c r="E135" s="328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3"/>
      <c r="S135" s="33"/>
      <c r="T135" s="34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5">
        <f>IFERROR(IF(V135=0,"",ROUNDUP(V135/H135,0)*0.00753),"")</f>
        <v>0.18071999999999999</v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84">
        <v>4680115881761</v>
      </c>
      <c r="E136" s="328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84">
        <v>4680115881563</v>
      </c>
      <c r="E137" s="328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3"/>
      <c r="S137" s="33"/>
      <c r="T137" s="34" t="s">
        <v>63</v>
      </c>
      <c r="U137" s="304">
        <v>130</v>
      </c>
      <c r="V137" s="305">
        <f t="shared" si="7"/>
        <v>130.20000000000002</v>
      </c>
      <c r="W137" s="35">
        <f>IFERROR(IF(V137=0,"",ROUNDUP(V137/H137,0)*0.00753),"")</f>
        <v>0.23343</v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84">
        <v>4680115880986</v>
      </c>
      <c r="E138" s="328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84">
        <v>4680115880207</v>
      </c>
      <c r="E139" s="328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84">
        <v>4680115881785</v>
      </c>
      <c r="E140" s="328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84">
        <v>4680115881679</v>
      </c>
      <c r="E141" s="328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84">
        <v>4680115880191</v>
      </c>
      <c r="E142" s="328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54.761904761904759</v>
      </c>
      <c r="V143" s="306">
        <f>IFERROR(V135/H135,"0")+IFERROR(V136/H136,"0")+IFERROR(V137/H137,"0")+IFERROR(V138/H138,"0")+IFERROR(V139/H139,"0")+IFERROR(V140/H140,"0")+IFERROR(V141/H141,"0")+IFERROR(V142/H142,"0")</f>
        <v>55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0.41415000000000002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6" t="s">
        <v>63</v>
      </c>
      <c r="U144" s="306">
        <f>IFERROR(SUM(U135:U142),"0")</f>
        <v>230</v>
      </c>
      <c r="V144" s="306">
        <f>IFERROR(SUM(V135:V142),"0")</f>
        <v>231.00000000000003</v>
      </c>
      <c r="W144" s="36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84">
        <v>4680115881402</v>
      </c>
      <c r="E147" s="328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84">
        <v>4680115881396</v>
      </c>
      <c r="E148" s="328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84">
        <v>4680115882935</v>
      </c>
      <c r="E152" s="328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65" t="s">
        <v>252</v>
      </c>
      <c r="N152" s="386"/>
      <c r="O152" s="386"/>
      <c r="P152" s="386"/>
      <c r="Q152" s="328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84">
        <v>4680115880764</v>
      </c>
      <c r="E153" s="328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84">
        <v>4680115882683</v>
      </c>
      <c r="E157" s="328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3"/>
      <c r="S157" s="33"/>
      <c r="T157" s="34" t="s">
        <v>63</v>
      </c>
      <c r="U157" s="304">
        <v>500</v>
      </c>
      <c r="V157" s="305">
        <f>IFERROR(IF(U157="",0,CEILING((U157/$H157),1)*$H157),"")</f>
        <v>502.20000000000005</v>
      </c>
      <c r="W157" s="35">
        <f>IFERROR(IF(V157=0,"",ROUNDUP(V157/H157,0)*0.00937),"")</f>
        <v>0.87141000000000002</v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84">
        <v>4680115882690</v>
      </c>
      <c r="E158" s="328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3"/>
      <c r="S158" s="33"/>
      <c r="T158" s="34" t="s">
        <v>63</v>
      </c>
      <c r="U158" s="304">
        <v>500</v>
      </c>
      <c r="V158" s="305">
        <f>IFERROR(IF(U158="",0,CEILING((U158/$H158),1)*$H158),"")</f>
        <v>502.20000000000005</v>
      </c>
      <c r="W158" s="35">
        <f>IFERROR(IF(V158=0,"",ROUNDUP(V158/H158,0)*0.00937),"")</f>
        <v>0.87141000000000002</v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84">
        <v>4680115882669</v>
      </c>
      <c r="E159" s="328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3"/>
      <c r="S159" s="33"/>
      <c r="T159" s="34" t="s">
        <v>63</v>
      </c>
      <c r="U159" s="304">
        <v>500</v>
      </c>
      <c r="V159" s="305">
        <f>IFERROR(IF(U159="",0,CEILING((U159/$H159),1)*$H159),"")</f>
        <v>502.20000000000005</v>
      </c>
      <c r="W159" s="35">
        <f>IFERROR(IF(V159=0,"",ROUNDUP(V159/H159,0)*0.00937),"")</f>
        <v>0.87141000000000002</v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84">
        <v>4680115882676</v>
      </c>
      <c r="E160" s="328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3"/>
      <c r="S160" s="33"/>
      <c r="T160" s="34" t="s">
        <v>63</v>
      </c>
      <c r="U160" s="304">
        <v>500</v>
      </c>
      <c r="V160" s="305">
        <f>IFERROR(IF(U160="",0,CEILING((U160/$H160),1)*$H160),"")</f>
        <v>502.20000000000005</v>
      </c>
      <c r="W160" s="35">
        <f>IFERROR(IF(V160=0,"",ROUNDUP(V160/H160,0)*0.00937),"")</f>
        <v>0.87141000000000002</v>
      </c>
      <c r="X160" s="55"/>
      <c r="Y160" s="56"/>
      <c r="AC160" s="57"/>
      <c r="AZ160" s="139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6" t="s">
        <v>65</v>
      </c>
      <c r="U161" s="306">
        <f>IFERROR(U157/H157,"0")+IFERROR(U158/H158,"0")+IFERROR(U159/H159,"0")+IFERROR(U160/H160,"0")</f>
        <v>370.37037037037032</v>
      </c>
      <c r="V161" s="306">
        <f>IFERROR(V157/H157,"0")+IFERROR(V158/H158,"0")+IFERROR(V159/H159,"0")+IFERROR(V160/H160,"0")</f>
        <v>372</v>
      </c>
      <c r="W161" s="306">
        <f>IFERROR(IF(W157="",0,W157),"0")+IFERROR(IF(W158="",0,W158),"0")+IFERROR(IF(W159="",0,W159),"0")+IFERROR(IF(W160="",0,W160),"0")</f>
        <v>3.4856400000000001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6" t="s">
        <v>63</v>
      </c>
      <c r="U162" s="306">
        <f>IFERROR(SUM(U157:U160),"0")</f>
        <v>2000</v>
      </c>
      <c r="V162" s="306">
        <f>IFERROR(SUM(V157:V160),"0")</f>
        <v>2008.8000000000002</v>
      </c>
      <c r="W162" s="36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84">
        <v>4680115881556</v>
      </c>
      <c r="E164" s="328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84">
        <v>4680115880573</v>
      </c>
      <c r="E165" s="328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72" t="s">
        <v>267</v>
      </c>
      <c r="N165" s="386"/>
      <c r="O165" s="386"/>
      <c r="P165" s="386"/>
      <c r="Q165" s="328"/>
      <c r="R165" s="33"/>
      <c r="S165" s="33"/>
      <c r="T165" s="34" t="s">
        <v>63</v>
      </c>
      <c r="U165" s="304">
        <v>90</v>
      </c>
      <c r="V165" s="305">
        <f t="shared" si="8"/>
        <v>95.699999999999989</v>
      </c>
      <c r="W165" s="35">
        <f>IFERROR(IF(V165=0,"",ROUNDUP(V165/H165,0)*0.02175),"")</f>
        <v>0.23924999999999999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84">
        <v>4680115881594</v>
      </c>
      <c r="E166" s="328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84">
        <v>4680115881587</v>
      </c>
      <c r="E167" s="328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84">
        <v>4680115880962</v>
      </c>
      <c r="E168" s="328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3"/>
      <c r="S168" s="33"/>
      <c r="T168" s="34" t="s">
        <v>63</v>
      </c>
      <c r="U168" s="304">
        <v>70</v>
      </c>
      <c r="V168" s="305">
        <f t="shared" si="8"/>
        <v>70.2</v>
      </c>
      <c r="W168" s="35">
        <f>IFERROR(IF(V168=0,"",ROUNDUP(V168/H168,0)*0.02175),"")</f>
        <v>0.19574999999999998</v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84">
        <v>4680115881617</v>
      </c>
      <c r="E169" s="328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84">
        <v>4680115881228</v>
      </c>
      <c r="E170" s="328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3"/>
      <c r="S170" s="33"/>
      <c r="T170" s="34" t="s">
        <v>63</v>
      </c>
      <c r="U170" s="304">
        <v>48</v>
      </c>
      <c r="V170" s="305">
        <f t="shared" si="8"/>
        <v>48</v>
      </c>
      <c r="W170" s="35">
        <f>IFERROR(IF(V170=0,"",ROUNDUP(V170/H170,0)*0.00753),"")</f>
        <v>0.15060000000000001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84">
        <v>4680115881037</v>
      </c>
      <c r="E171" s="328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84">
        <v>4680115881211</v>
      </c>
      <c r="E172" s="328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3"/>
      <c r="S172" s="33"/>
      <c r="T172" s="34" t="s">
        <v>63</v>
      </c>
      <c r="U172" s="304">
        <v>120</v>
      </c>
      <c r="V172" s="305">
        <f t="shared" si="8"/>
        <v>120</v>
      </c>
      <c r="W172" s="35">
        <f>IFERROR(IF(V172=0,"",ROUNDUP(V172/H172,0)*0.00753),"")</f>
        <v>0.3765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84">
        <v>4680115881020</v>
      </c>
      <c r="E173" s="328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84">
        <v>4680115882195</v>
      </c>
      <c r="E174" s="328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84">
        <v>4680115882607</v>
      </c>
      <c r="E175" s="328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84">
        <v>4680115880092</v>
      </c>
      <c r="E176" s="328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3"/>
      <c r="S176" s="33"/>
      <c r="T176" s="34" t="s">
        <v>63</v>
      </c>
      <c r="U176" s="304">
        <v>0</v>
      </c>
      <c r="V176" s="305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84">
        <v>4680115880221</v>
      </c>
      <c r="E177" s="328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3"/>
      <c r="S177" s="33"/>
      <c r="T177" s="34" t="s">
        <v>63</v>
      </c>
      <c r="U177" s="304">
        <v>0</v>
      </c>
      <c r="V177" s="305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84">
        <v>4680115882942</v>
      </c>
      <c r="E178" s="328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84">
        <v>4680115880504</v>
      </c>
      <c r="E179" s="328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84">
        <v>4680115882164</v>
      </c>
      <c r="E180" s="328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89.319186560565868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0.96209999999999996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6" t="s">
        <v>63</v>
      </c>
      <c r="U182" s="306">
        <f>IFERROR(SUM(U164:U180),"0")</f>
        <v>328</v>
      </c>
      <c r="V182" s="306">
        <f>IFERROR(SUM(V164:V180),"0")</f>
        <v>333.9</v>
      </c>
      <c r="W182" s="36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84">
        <v>4680115880801</v>
      </c>
      <c r="E184" s="328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84">
        <v>4680115880818</v>
      </c>
      <c r="E185" s="328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3"/>
      <c r="S185" s="33"/>
      <c r="T185" s="34" t="s">
        <v>63</v>
      </c>
      <c r="U185" s="304">
        <v>0</v>
      </c>
      <c r="V185" s="305">
        <f>IFERROR(IF(U185="",0,CEILING((U185/$H185),1)*$H185),"")</f>
        <v>0</v>
      </c>
      <c r="W185" s="35" t="str">
        <f>IFERROR(IF(V185=0,"",ROUNDUP(V185/H185,0)*0.00753),"")</f>
        <v/>
      </c>
      <c r="X185" s="55"/>
      <c r="Y185" s="56"/>
      <c r="AC185" s="57"/>
      <c r="AZ185" s="158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6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6" t="s">
        <v>63</v>
      </c>
      <c r="U187" s="306">
        <f>IFERROR(SUM(U184:U185),"0")</f>
        <v>0</v>
      </c>
      <c r="V187" s="306">
        <f>IFERROR(SUM(V184:V185),"0")</f>
        <v>0</v>
      </c>
      <c r="W187" s="36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84">
        <v>4607091387445</v>
      </c>
      <c r="E190" s="328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84">
        <v>4607091386004</v>
      </c>
      <c r="E191" s="328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84">
        <v>4607091386004</v>
      </c>
      <c r="E192" s="328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84">
        <v>4607091386073</v>
      </c>
      <c r="E193" s="328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84">
        <v>4607091387322</v>
      </c>
      <c r="E194" s="328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84">
        <v>4607091387322</v>
      </c>
      <c r="E195" s="328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84">
        <v>4607091387377</v>
      </c>
      <c r="E196" s="328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84">
        <v>4607091387353</v>
      </c>
      <c r="E197" s="328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84">
        <v>4607091386011</v>
      </c>
      <c r="E198" s="328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84">
        <v>4607091387308</v>
      </c>
      <c r="E199" s="328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84">
        <v>4607091387339</v>
      </c>
      <c r="E200" s="328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84">
        <v>4680115882638</v>
      </c>
      <c r="E201" s="328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84">
        <v>4680115881938</v>
      </c>
      <c r="E202" s="328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84">
        <v>4607091387346</v>
      </c>
      <c r="E203" s="328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84">
        <v>4607091389807</v>
      </c>
      <c r="E204" s="328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84">
        <v>4680115881914</v>
      </c>
      <c r="E208" s="328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84">
        <v>4607091387193</v>
      </c>
      <c r="E212" s="328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3"/>
      <c r="S212" s="33"/>
      <c r="T212" s="34" t="s">
        <v>63</v>
      </c>
      <c r="U212" s="304">
        <v>150</v>
      </c>
      <c r="V212" s="305">
        <f>IFERROR(IF(U212="",0,CEILING((U212/$H212),1)*$H212),"")</f>
        <v>151.20000000000002</v>
      </c>
      <c r="W212" s="35">
        <f>IFERROR(IF(V212=0,"",ROUNDUP(V212/H212,0)*0.00753),"")</f>
        <v>0.27107999999999999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84">
        <v>4607091387230</v>
      </c>
      <c r="E213" s="328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84">
        <v>4607091387285</v>
      </c>
      <c r="E214" s="328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84">
        <v>4607091389845</v>
      </c>
      <c r="E215" s="328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6" t="s">
        <v>65</v>
      </c>
      <c r="U216" s="306">
        <f>IFERROR(U212/H212,"0")+IFERROR(U213/H213,"0")+IFERROR(U214/H214,"0")+IFERROR(U215/H215,"0")</f>
        <v>35.714285714285715</v>
      </c>
      <c r="V216" s="306">
        <f>IFERROR(V212/H212,"0")+IFERROR(V213/H213,"0")+IFERROR(V214/H214,"0")+IFERROR(V215/H215,"0")</f>
        <v>36</v>
      </c>
      <c r="W216" s="306">
        <f>IFERROR(IF(W212="",0,W212),"0")+IFERROR(IF(W213="",0,W213),"0")+IFERROR(IF(W214="",0,W214),"0")+IFERROR(IF(W215="",0,W215),"0")</f>
        <v>0.27107999999999999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6" t="s">
        <v>63</v>
      </c>
      <c r="U217" s="306">
        <f>IFERROR(SUM(U212:U215),"0")</f>
        <v>150</v>
      </c>
      <c r="V217" s="306">
        <f>IFERROR(SUM(V212:V215),"0")</f>
        <v>151.20000000000002</v>
      </c>
      <c r="W217" s="36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84">
        <v>4607091387766</v>
      </c>
      <c r="E219" s="328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3"/>
      <c r="S219" s="33"/>
      <c r="T219" s="34" t="s">
        <v>63</v>
      </c>
      <c r="U219" s="304">
        <v>0</v>
      </c>
      <c r="V219" s="305">
        <f t="shared" ref="V219:V224" si="12">IFERROR(IF(U219="",0,CEILING((U219/$H219),1)*$H219),"")</f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84">
        <v>4607091387957</v>
      </c>
      <c r="E220" s="328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84">
        <v>4607091387964</v>
      </c>
      <c r="E221" s="328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84">
        <v>4607091381672</v>
      </c>
      <c r="E222" s="328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84">
        <v>4607091387537</v>
      </c>
      <c r="E223" s="328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84">
        <v>4607091387513</v>
      </c>
      <c r="E224" s="328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6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6" t="s">
        <v>63</v>
      </c>
      <c r="U226" s="306">
        <f>IFERROR(SUM(U219:U224),"0")</f>
        <v>0</v>
      </c>
      <c r="V226" s="306">
        <f>IFERROR(SUM(V219:V224),"0")</f>
        <v>0</v>
      </c>
      <c r="W226" s="36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84">
        <v>4607091380880</v>
      </c>
      <c r="E228" s="328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3"/>
      <c r="S228" s="33"/>
      <c r="T228" s="34" t="s">
        <v>63</v>
      </c>
      <c r="U228" s="304">
        <v>30</v>
      </c>
      <c r="V228" s="305">
        <f>IFERROR(IF(U228="",0,CEILING((U228/$H228),1)*$H228),"")</f>
        <v>33.6</v>
      </c>
      <c r="W228" s="35">
        <f>IFERROR(IF(V228=0,"",ROUNDUP(V228/H228,0)*0.02175),"")</f>
        <v>8.6999999999999994E-2</v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84">
        <v>4607091384482</v>
      </c>
      <c r="E229" s="328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3"/>
      <c r="S229" s="33"/>
      <c r="T229" s="34" t="s">
        <v>63</v>
      </c>
      <c r="U229" s="304">
        <v>310</v>
      </c>
      <c r="V229" s="305">
        <f>IFERROR(IF(U229="",0,CEILING((U229/$H229),1)*$H229),"")</f>
        <v>312</v>
      </c>
      <c r="W229" s="35">
        <f>IFERROR(IF(V229=0,"",ROUNDUP(V229/H229,0)*0.02175),"")</f>
        <v>0.86999999999999988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84">
        <v>4607091380897</v>
      </c>
      <c r="E230" s="328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3"/>
      <c r="S230" s="33"/>
      <c r="T230" s="34" t="s">
        <v>63</v>
      </c>
      <c r="U230" s="304">
        <v>50</v>
      </c>
      <c r="V230" s="305">
        <f>IFERROR(IF(U230="",0,CEILING((U230/$H230),1)*$H230),"")</f>
        <v>50.400000000000006</v>
      </c>
      <c r="W230" s="35">
        <f>IFERROR(IF(V230=0,"",ROUNDUP(V230/H230,0)*0.02175),"")</f>
        <v>0.1305</v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84">
        <v>4680115880368</v>
      </c>
      <c r="E231" s="328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6" t="s">
        <v>65</v>
      </c>
      <c r="U232" s="306">
        <f>IFERROR(U228/H228,"0")+IFERROR(U229/H229,"0")+IFERROR(U230/H230,"0")+IFERROR(U231/H231,"0")</f>
        <v>49.26739926739927</v>
      </c>
      <c r="V232" s="306">
        <f>IFERROR(V228/H228,"0")+IFERROR(V229/H229,"0")+IFERROR(V230/H230,"0")+IFERROR(V231/H231,"0")</f>
        <v>50</v>
      </c>
      <c r="W232" s="306">
        <f>IFERROR(IF(W228="",0,W228),"0")+IFERROR(IF(W229="",0,W229),"0")+IFERROR(IF(W230="",0,W230),"0")+IFERROR(IF(W231="",0,W231),"0")</f>
        <v>1.0874999999999999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6" t="s">
        <v>63</v>
      </c>
      <c r="U233" s="306">
        <f>IFERROR(SUM(U228:U231),"0")</f>
        <v>390</v>
      </c>
      <c r="V233" s="306">
        <f>IFERROR(SUM(V228:V231),"0")</f>
        <v>396</v>
      </c>
      <c r="W233" s="36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84">
        <v>4607091388374</v>
      </c>
      <c r="E235" s="328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520" t="s">
        <v>364</v>
      </c>
      <c r="N235" s="386"/>
      <c r="O235" s="386"/>
      <c r="P235" s="386"/>
      <c r="Q235" s="328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84">
        <v>4607091388381</v>
      </c>
      <c r="E236" s="328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521" t="s">
        <v>367</v>
      </c>
      <c r="N236" s="386"/>
      <c r="O236" s="386"/>
      <c r="P236" s="386"/>
      <c r="Q236" s="328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84">
        <v>4607091388404</v>
      </c>
      <c r="E237" s="328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84">
        <v>4680115881808</v>
      </c>
      <c r="E241" s="328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84">
        <v>4680115881822</v>
      </c>
      <c r="E242" s="328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84">
        <v>4680115880016</v>
      </c>
      <c r="E243" s="328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84">
        <v>4607091387421</v>
      </c>
      <c r="E248" s="328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3"/>
      <c r="S248" s="33"/>
      <c r="T248" s="34" t="s">
        <v>63</v>
      </c>
      <c r="U248" s="304">
        <v>80</v>
      </c>
      <c r="V248" s="305">
        <f t="shared" ref="V248:V254" si="13">IFERROR(IF(U248="",0,CEILING((U248/$H248),1)*$H248),"")</f>
        <v>86.4</v>
      </c>
      <c r="W248" s="35">
        <f>IFERROR(IF(V248=0,"",ROUNDUP(V248/H248,0)*0.02175),"")</f>
        <v>0.17399999999999999</v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84">
        <v>4607091387421</v>
      </c>
      <c r="E249" s="328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84">
        <v>4607091387452</v>
      </c>
      <c r="E250" s="328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528" t="s">
        <v>384</v>
      </c>
      <c r="N250" s="386"/>
      <c r="O250" s="386"/>
      <c r="P250" s="386"/>
      <c r="Q250" s="328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84">
        <v>4607091387452</v>
      </c>
      <c r="E251" s="328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3"/>
      <c r="S251" s="33"/>
      <c r="T251" s="34" t="s">
        <v>63</v>
      </c>
      <c r="U251" s="304">
        <v>30</v>
      </c>
      <c r="V251" s="305">
        <f t="shared" si="13"/>
        <v>32.400000000000006</v>
      </c>
      <c r="W251" s="35">
        <f>IFERROR(IF(V251=0,"",ROUNDUP(V251/H251,0)*0.02039),"")</f>
        <v>6.1169999999999995E-2</v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84">
        <v>4607091385984</v>
      </c>
      <c r="E252" s="328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84">
        <v>4607091387438</v>
      </c>
      <c r="E253" s="328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3"/>
      <c r="S253" s="33"/>
      <c r="T253" s="34" t="s">
        <v>63</v>
      </c>
      <c r="U253" s="304">
        <v>10</v>
      </c>
      <c r="V253" s="305">
        <f t="shared" si="13"/>
        <v>10</v>
      </c>
      <c r="W253" s="35">
        <f>IFERROR(IF(V253=0,"",ROUNDUP(V253/H253,0)*0.00937),"")</f>
        <v>1.874E-2</v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84">
        <v>4607091387469</v>
      </c>
      <c r="E254" s="328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6" t="s">
        <v>65</v>
      </c>
      <c r="U255" s="306">
        <f>IFERROR(U248/H248,"0")+IFERROR(U249/H249,"0")+IFERROR(U250/H250,"0")+IFERROR(U251/H251,"0")+IFERROR(U252/H252,"0")+IFERROR(U253/H253,"0")+IFERROR(U254/H254,"0")</f>
        <v>12.185185185185183</v>
      </c>
      <c r="V255" s="306">
        <f>IFERROR(V248/H248,"0")+IFERROR(V249/H249,"0")+IFERROR(V250/H250,"0")+IFERROR(V251/H251,"0")+IFERROR(V252/H252,"0")+IFERROR(V253/H253,"0")+IFERROR(V254/H254,"0")</f>
        <v>13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0.25390999999999997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6" t="s">
        <v>63</v>
      </c>
      <c r="U256" s="306">
        <f>IFERROR(SUM(U248:U254),"0")</f>
        <v>120</v>
      </c>
      <c r="V256" s="306">
        <f>IFERROR(SUM(V248:V254),"0")</f>
        <v>128.80000000000001</v>
      </c>
      <c r="W256" s="36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84">
        <v>4607091387292</v>
      </c>
      <c r="E258" s="328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3"/>
      <c r="S258" s="33"/>
      <c r="T258" s="34" t="s">
        <v>63</v>
      </c>
      <c r="U258" s="304">
        <v>50</v>
      </c>
      <c r="V258" s="305">
        <f>IFERROR(IF(U258="",0,CEILING((U258/$H258),1)*$H258),"")</f>
        <v>52.56</v>
      </c>
      <c r="W258" s="35">
        <f>IFERROR(IF(V258=0,"",ROUNDUP(V258/H258,0)*0.00753),"")</f>
        <v>9.0359999999999996E-2</v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84">
        <v>4607091387315</v>
      </c>
      <c r="E259" s="328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6" t="s">
        <v>65</v>
      </c>
      <c r="U260" s="306">
        <f>IFERROR(U258/H258,"0")+IFERROR(U259/H259,"0")</f>
        <v>11.415525114155251</v>
      </c>
      <c r="V260" s="306">
        <f>IFERROR(V258/H258,"0")+IFERROR(V259/H259,"0")</f>
        <v>12</v>
      </c>
      <c r="W260" s="306">
        <f>IFERROR(IF(W258="",0,W258),"0")+IFERROR(IF(W259="",0,W259),"0")</f>
        <v>9.0359999999999996E-2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6" t="s">
        <v>63</v>
      </c>
      <c r="U261" s="306">
        <f>IFERROR(SUM(U258:U259),"0")</f>
        <v>50</v>
      </c>
      <c r="V261" s="306">
        <f>IFERROR(SUM(V258:V259),"0")</f>
        <v>52.56</v>
      </c>
      <c r="W261" s="36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84">
        <v>4607091383836</v>
      </c>
      <c r="E264" s="328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84">
        <v>4607091387919</v>
      </c>
      <c r="E268" s="328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3"/>
      <c r="S268" s="33"/>
      <c r="T268" s="34" t="s">
        <v>63</v>
      </c>
      <c r="U268" s="304">
        <v>40</v>
      </c>
      <c r="V268" s="305">
        <f>IFERROR(IF(U268="",0,CEILING((U268/$H268),1)*$H268),"")</f>
        <v>40.5</v>
      </c>
      <c r="W268" s="35">
        <f>IFERROR(IF(V268=0,"",ROUNDUP(V268/H268,0)*0.02175),"")</f>
        <v>0.10874999999999999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84">
        <v>4607091383942</v>
      </c>
      <c r="E269" s="328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3"/>
      <c r="S269" s="33"/>
      <c r="T269" s="34" t="s">
        <v>63</v>
      </c>
      <c r="U269" s="304">
        <v>130</v>
      </c>
      <c r="V269" s="305">
        <f>IFERROR(IF(U269="",0,CEILING((U269/$H269),1)*$H269),"")</f>
        <v>131.04</v>
      </c>
      <c r="W269" s="35">
        <f>IFERROR(IF(V269=0,"",ROUNDUP(V269/H269,0)*0.00753),"")</f>
        <v>0.39156000000000002</v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84">
        <v>4607091383959</v>
      </c>
      <c r="E270" s="328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3"/>
      <c r="S270" s="33"/>
      <c r="T270" s="34" t="s">
        <v>63</v>
      </c>
      <c r="U270" s="304">
        <v>30</v>
      </c>
      <c r="V270" s="305">
        <f>IFERROR(IF(U270="",0,CEILING((U270/$H270),1)*$H270),"")</f>
        <v>30.240000000000002</v>
      </c>
      <c r="W270" s="35">
        <f>IFERROR(IF(V270=0,"",ROUNDUP(V270/H270,0)*0.00753),"")</f>
        <v>9.0359999999999996E-2</v>
      </c>
      <c r="X270" s="55"/>
      <c r="Y270" s="56"/>
      <c r="AC270" s="57"/>
      <c r="AZ270" s="207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6" t="s">
        <v>65</v>
      </c>
      <c r="U271" s="306">
        <f>IFERROR(U268/H268,"0")+IFERROR(U269/H269,"0")+IFERROR(U270/H270,"0")</f>
        <v>68.430335097001773</v>
      </c>
      <c r="V271" s="306">
        <f>IFERROR(V268/H268,"0")+IFERROR(V269/H269,"0")+IFERROR(V270/H270,"0")</f>
        <v>69</v>
      </c>
      <c r="W271" s="306">
        <f>IFERROR(IF(W268="",0,W268),"0")+IFERROR(IF(W269="",0,W269),"0")+IFERROR(IF(W270="",0,W270),"0")</f>
        <v>0.59067000000000003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6" t="s">
        <v>63</v>
      </c>
      <c r="U272" s="306">
        <f>IFERROR(SUM(U268:U270),"0")</f>
        <v>200</v>
      </c>
      <c r="V272" s="306">
        <f>IFERROR(SUM(V268:V270),"0")</f>
        <v>201.78</v>
      </c>
      <c r="W272" s="36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84">
        <v>4607091388831</v>
      </c>
      <c r="E274" s="328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3"/>
      <c r="S274" s="33"/>
      <c r="T274" s="34" t="s">
        <v>63</v>
      </c>
      <c r="U274" s="304">
        <v>4</v>
      </c>
      <c r="V274" s="305">
        <f>IFERROR(IF(U274="",0,CEILING((U274/$H274),1)*$H274),"")</f>
        <v>4.5599999999999996</v>
      </c>
      <c r="W274" s="35">
        <f>IFERROR(IF(V274=0,"",ROUNDUP(V274/H274,0)*0.00753),"")</f>
        <v>1.506E-2</v>
      </c>
      <c r="X274" s="55"/>
      <c r="Y274" s="56"/>
      <c r="AC274" s="57"/>
      <c r="AZ274" s="208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6" t="s">
        <v>65</v>
      </c>
      <c r="U275" s="306">
        <f>IFERROR(U274/H274,"0")</f>
        <v>1.7543859649122808</v>
      </c>
      <c r="V275" s="306">
        <f>IFERROR(V274/H274,"0")</f>
        <v>2</v>
      </c>
      <c r="W275" s="306">
        <f>IFERROR(IF(W274="",0,W274),"0")</f>
        <v>1.506E-2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6" t="s">
        <v>63</v>
      </c>
      <c r="U276" s="306">
        <f>IFERROR(SUM(U274:U274),"0")</f>
        <v>4</v>
      </c>
      <c r="V276" s="306">
        <f>IFERROR(SUM(V274:V274),"0")</f>
        <v>4.5599999999999996</v>
      </c>
      <c r="W276" s="36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84">
        <v>4607091383102</v>
      </c>
      <c r="E278" s="328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7"/>
      <c r="Y281" s="47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84">
        <v>4607091383997</v>
      </c>
      <c r="E284" s="328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84">
        <v>4607091383997</v>
      </c>
      <c r="E285" s="328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84">
        <v>4607091384130</v>
      </c>
      <c r="E286" s="328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84">
        <v>4607091384130</v>
      </c>
      <c r="E287" s="328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84">
        <v>4607091384147</v>
      </c>
      <c r="E288" s="328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3"/>
      <c r="S288" s="33"/>
      <c r="T288" s="34" t="s">
        <v>63</v>
      </c>
      <c r="U288" s="304">
        <v>2500</v>
      </c>
      <c r="V288" s="305">
        <f t="shared" si="14"/>
        <v>2505</v>
      </c>
      <c r="W288" s="35">
        <f>IFERROR(IF(V288=0,"",ROUNDUP(V288/H288,0)*0.02175),"")</f>
        <v>3.6322499999999995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84">
        <v>4607091384147</v>
      </c>
      <c r="E289" s="328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546" t="s">
        <v>420</v>
      </c>
      <c r="N289" s="386"/>
      <c r="O289" s="386"/>
      <c r="P289" s="386"/>
      <c r="Q289" s="328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84">
        <v>4607091384154</v>
      </c>
      <c r="E290" s="328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3"/>
      <c r="S290" s="33"/>
      <c r="T290" s="34" t="s">
        <v>63</v>
      </c>
      <c r="U290" s="304">
        <v>10</v>
      </c>
      <c r="V290" s="305">
        <f t="shared" si="14"/>
        <v>10</v>
      </c>
      <c r="W290" s="35">
        <f>IFERROR(IF(V290=0,"",ROUNDUP(V290/H290,0)*0.00937),"")</f>
        <v>1.874E-2</v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84">
        <v>4607091384161</v>
      </c>
      <c r="E291" s="328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3"/>
      <c r="S291" s="33"/>
      <c r="T291" s="34" t="s">
        <v>63</v>
      </c>
      <c r="U291" s="304">
        <v>5</v>
      </c>
      <c r="V291" s="305">
        <f t="shared" si="14"/>
        <v>5</v>
      </c>
      <c r="W291" s="35">
        <f>IFERROR(IF(V291=0,"",ROUNDUP(V291/H291,0)*0.00937),"")</f>
        <v>9.3699999999999999E-3</v>
      </c>
      <c r="X291" s="55"/>
      <c r="Y291" s="56"/>
      <c r="AC291" s="57"/>
      <c r="AZ291" s="217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169.66666666666666</v>
      </c>
      <c r="V292" s="306">
        <f>IFERROR(V284/H284,"0")+IFERROR(V285/H285,"0")+IFERROR(V286/H286,"0")+IFERROR(V287/H287,"0")+IFERROR(V288/H288,"0")+IFERROR(V289/H289,"0")+IFERROR(V290/H290,"0")+IFERROR(V291/H291,"0")</f>
        <v>170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3.6603599999999998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6" t="s">
        <v>63</v>
      </c>
      <c r="U293" s="306">
        <f>IFERROR(SUM(U284:U291),"0")</f>
        <v>2515</v>
      </c>
      <c r="V293" s="306">
        <f>IFERROR(SUM(V284:V291),"0")</f>
        <v>2520</v>
      </c>
      <c r="W293" s="36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84">
        <v>4607091383980</v>
      </c>
      <c r="E295" s="328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3"/>
      <c r="S295" s="33"/>
      <c r="T295" s="34" t="s">
        <v>63</v>
      </c>
      <c r="U295" s="304">
        <v>1300</v>
      </c>
      <c r="V295" s="305">
        <f>IFERROR(IF(U295="",0,CEILING((U295/$H295),1)*$H295),"")</f>
        <v>1305</v>
      </c>
      <c r="W295" s="35">
        <f>IFERROR(IF(V295=0,"",ROUNDUP(V295/H295,0)*0.02175),"")</f>
        <v>1.8922499999999998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84">
        <v>4607091384178</v>
      </c>
      <c r="E296" s="328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6" t="s">
        <v>65</v>
      </c>
      <c r="U297" s="306">
        <f>IFERROR(U295/H295,"0")+IFERROR(U296/H296,"0")</f>
        <v>86.666666666666671</v>
      </c>
      <c r="V297" s="306">
        <f>IFERROR(V295/H295,"0")+IFERROR(V296/H296,"0")</f>
        <v>87</v>
      </c>
      <c r="W297" s="306">
        <f>IFERROR(IF(W295="",0,W295),"0")+IFERROR(IF(W296="",0,W296),"0")</f>
        <v>1.8922499999999998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6" t="s">
        <v>63</v>
      </c>
      <c r="U298" s="306">
        <f>IFERROR(SUM(U295:U296),"0")</f>
        <v>1300</v>
      </c>
      <c r="V298" s="306">
        <f>IFERROR(SUM(V295:V296),"0")</f>
        <v>1305</v>
      </c>
      <c r="W298" s="36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84">
        <v>4607091384260</v>
      </c>
      <c r="E300" s="328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3"/>
      <c r="S300" s="33"/>
      <c r="T300" s="34" t="s">
        <v>63</v>
      </c>
      <c r="U300" s="304">
        <v>430</v>
      </c>
      <c r="V300" s="305">
        <f>IFERROR(IF(U300="",0,CEILING((U300/$H300),1)*$H300),"")</f>
        <v>436.8</v>
      </c>
      <c r="W300" s="35">
        <f>IFERROR(IF(V300=0,"",ROUNDUP(V300/H300,0)*0.02175),"")</f>
        <v>1.218</v>
      </c>
      <c r="X300" s="55"/>
      <c r="Y300" s="56"/>
      <c r="AC300" s="57"/>
      <c r="AZ300" s="220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6" t="s">
        <v>65</v>
      </c>
      <c r="U301" s="306">
        <f>IFERROR(U300/H300,"0")</f>
        <v>55.128205128205131</v>
      </c>
      <c r="V301" s="306">
        <f>IFERROR(V300/H300,"0")</f>
        <v>56</v>
      </c>
      <c r="W301" s="306">
        <f>IFERROR(IF(W300="",0,W300),"0")</f>
        <v>1.218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6" t="s">
        <v>63</v>
      </c>
      <c r="U302" s="306">
        <f>IFERROR(SUM(U300:U300),"0")</f>
        <v>430</v>
      </c>
      <c r="V302" s="306">
        <f>IFERROR(SUM(V300:V300),"0")</f>
        <v>436.8</v>
      </c>
      <c r="W302" s="36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84">
        <v>4607091384673</v>
      </c>
      <c r="E304" s="328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3"/>
      <c r="S304" s="33"/>
      <c r="T304" s="34" t="s">
        <v>63</v>
      </c>
      <c r="U304" s="304">
        <v>160</v>
      </c>
      <c r="V304" s="305">
        <f>IFERROR(IF(U304="",0,CEILING((U304/$H304),1)*$H304),"")</f>
        <v>163.79999999999998</v>
      </c>
      <c r="W304" s="35">
        <f>IFERROR(IF(V304=0,"",ROUNDUP(V304/H304,0)*0.02175),"")</f>
        <v>0.45674999999999999</v>
      </c>
      <c r="X304" s="55"/>
      <c r="Y304" s="56"/>
      <c r="AC304" s="57"/>
      <c r="AZ304" s="221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6" t="s">
        <v>65</v>
      </c>
      <c r="U305" s="306">
        <f>IFERROR(U304/H304,"0")</f>
        <v>20.512820512820515</v>
      </c>
      <c r="V305" s="306">
        <f>IFERROR(V304/H304,"0")</f>
        <v>21</v>
      </c>
      <c r="W305" s="306">
        <f>IFERROR(IF(W304="",0,W304),"0")</f>
        <v>0.45674999999999999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6" t="s">
        <v>63</v>
      </c>
      <c r="U306" s="306">
        <f>IFERROR(SUM(U304:U304),"0")</f>
        <v>160</v>
      </c>
      <c r="V306" s="306">
        <f>IFERROR(SUM(V304:V304),"0")</f>
        <v>163.79999999999998</v>
      </c>
      <c r="W306" s="36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84">
        <v>4607091384185</v>
      </c>
      <c r="E309" s="328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3"/>
      <c r="S309" s="33"/>
      <c r="T309" s="34" t="s">
        <v>63</v>
      </c>
      <c r="U309" s="304">
        <v>150</v>
      </c>
      <c r="V309" s="305">
        <f>IFERROR(IF(U309="",0,CEILING((U309/$H309),1)*$H309),"")</f>
        <v>156</v>
      </c>
      <c r="W309" s="35">
        <f>IFERROR(IF(V309=0,"",ROUNDUP(V309/H309,0)*0.02175),"")</f>
        <v>0.28275</v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84">
        <v>4607091384192</v>
      </c>
      <c r="E310" s="328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84">
        <v>4680115881907</v>
      </c>
      <c r="E311" s="328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84">
        <v>4607091384680</v>
      </c>
      <c r="E312" s="328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6" t="s">
        <v>65</v>
      </c>
      <c r="U313" s="306">
        <f>IFERROR(U309/H309,"0")+IFERROR(U310/H310,"0")+IFERROR(U311/H311,"0")+IFERROR(U312/H312,"0")</f>
        <v>12.5</v>
      </c>
      <c r="V313" s="306">
        <f>IFERROR(V309/H309,"0")+IFERROR(V310/H310,"0")+IFERROR(V311/H311,"0")+IFERROR(V312/H312,"0")</f>
        <v>13</v>
      </c>
      <c r="W313" s="306">
        <f>IFERROR(IF(W309="",0,W309),"0")+IFERROR(IF(W310="",0,W310),"0")+IFERROR(IF(W311="",0,W311),"0")+IFERROR(IF(W312="",0,W312),"0")</f>
        <v>0.28275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6" t="s">
        <v>63</v>
      </c>
      <c r="U314" s="306">
        <f>IFERROR(SUM(U309:U312),"0")</f>
        <v>150</v>
      </c>
      <c r="V314" s="306">
        <f>IFERROR(SUM(V309:V312),"0")</f>
        <v>156</v>
      </c>
      <c r="W314" s="36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84">
        <v>4607091384802</v>
      </c>
      <c r="E316" s="328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3"/>
      <c r="S316" s="33"/>
      <c r="T316" s="34" t="s">
        <v>63</v>
      </c>
      <c r="U316" s="304">
        <v>130</v>
      </c>
      <c r="V316" s="305">
        <f>IFERROR(IF(U316="",0,CEILING((U316/$H316),1)*$H316),"")</f>
        <v>131.4</v>
      </c>
      <c r="W316" s="35">
        <f>IFERROR(IF(V316=0,"",ROUNDUP(V316/H316,0)*0.00753),"")</f>
        <v>0.22590000000000002</v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84">
        <v>4607091384826</v>
      </c>
      <c r="E317" s="328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6" t="s">
        <v>65</v>
      </c>
      <c r="U318" s="306">
        <f>IFERROR(U316/H316,"0")+IFERROR(U317/H317,"0")</f>
        <v>29.680365296803654</v>
      </c>
      <c r="V318" s="306">
        <f>IFERROR(V316/H316,"0")+IFERROR(V317/H317,"0")</f>
        <v>30.000000000000004</v>
      </c>
      <c r="W318" s="306">
        <f>IFERROR(IF(W316="",0,W316),"0")+IFERROR(IF(W317="",0,W317),"0")</f>
        <v>0.22590000000000002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6" t="s">
        <v>63</v>
      </c>
      <c r="U319" s="306">
        <f>IFERROR(SUM(U316:U317),"0")</f>
        <v>130</v>
      </c>
      <c r="V319" s="306">
        <f>IFERROR(SUM(V316:V317),"0")</f>
        <v>131.4</v>
      </c>
      <c r="W319" s="36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84">
        <v>4607091384246</v>
      </c>
      <c r="E321" s="328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84">
        <v>4680115881976</v>
      </c>
      <c r="E322" s="328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84">
        <v>4607091384253</v>
      </c>
      <c r="E323" s="328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84">
        <v>4680115881969</v>
      </c>
      <c r="E324" s="328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84">
        <v>4607091389357</v>
      </c>
      <c r="E328" s="328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3"/>
      <c r="S328" s="33"/>
      <c r="T328" s="34" t="s">
        <v>63</v>
      </c>
      <c r="U328" s="304">
        <v>80</v>
      </c>
      <c r="V328" s="305">
        <f>IFERROR(IF(U328="",0,CEILING((U328/$H328),1)*$H328),"")</f>
        <v>85.8</v>
      </c>
      <c r="W328" s="35">
        <f>IFERROR(IF(V328=0,"",ROUNDUP(V328/H328,0)*0.02175),"")</f>
        <v>0.23924999999999999</v>
      </c>
      <c r="X328" s="55"/>
      <c r="Y328" s="56"/>
      <c r="AC328" s="57"/>
      <c r="AZ328" s="232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6" t="s">
        <v>65</v>
      </c>
      <c r="U329" s="306">
        <f>IFERROR(U328/H328,"0")</f>
        <v>10.256410256410257</v>
      </c>
      <c r="V329" s="306">
        <f>IFERROR(V328/H328,"0")</f>
        <v>11</v>
      </c>
      <c r="W329" s="306">
        <f>IFERROR(IF(W328="",0,W328),"0")</f>
        <v>0.23924999999999999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6" t="s">
        <v>63</v>
      </c>
      <c r="U330" s="306">
        <f>IFERROR(SUM(U328:U328),"0")</f>
        <v>80</v>
      </c>
      <c r="V330" s="306">
        <f>IFERROR(SUM(V328:V328),"0")</f>
        <v>85.8</v>
      </c>
      <c r="W330" s="36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7"/>
      <c r="Y331" s="47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84">
        <v>4607091389708</v>
      </c>
      <c r="E334" s="328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84">
        <v>4607091389692</v>
      </c>
      <c r="E335" s="328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84">
        <v>4607091389753</v>
      </c>
      <c r="E339" s="328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3"/>
      <c r="S339" s="33"/>
      <c r="T339" s="34" t="s">
        <v>63</v>
      </c>
      <c r="U339" s="304">
        <v>430</v>
      </c>
      <c r="V339" s="305">
        <f t="shared" ref="V339:V351" si="15">IFERROR(IF(U339="",0,CEILING((U339/$H339),1)*$H339),"")</f>
        <v>432.6</v>
      </c>
      <c r="W339" s="35">
        <f>IFERROR(IF(V339=0,"",ROUNDUP(V339/H339,0)*0.00753),"")</f>
        <v>0.77559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84">
        <v>4607091389760</v>
      </c>
      <c r="E340" s="328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3"/>
      <c r="S340" s="33"/>
      <c r="T340" s="34" t="s">
        <v>63</v>
      </c>
      <c r="U340" s="304">
        <v>130</v>
      </c>
      <c r="V340" s="305">
        <f t="shared" si="15"/>
        <v>130.20000000000002</v>
      </c>
      <c r="W340" s="35">
        <f>IFERROR(IF(V340=0,"",ROUNDUP(V340/H340,0)*0.00753),"")</f>
        <v>0.23343</v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84">
        <v>4607091389746</v>
      </c>
      <c r="E341" s="328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3"/>
      <c r="S341" s="33"/>
      <c r="T341" s="34" t="s">
        <v>63</v>
      </c>
      <c r="U341" s="304">
        <v>500</v>
      </c>
      <c r="V341" s="305">
        <f t="shared" si="15"/>
        <v>504</v>
      </c>
      <c r="W341" s="35">
        <f>IFERROR(IF(V341=0,"",ROUNDUP(V341/H341,0)*0.00753),"")</f>
        <v>0.90360000000000007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84">
        <v>4680115882928</v>
      </c>
      <c r="E342" s="328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84">
        <v>4680115883147</v>
      </c>
      <c r="E343" s="328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84">
        <v>4607091384338</v>
      </c>
      <c r="E344" s="328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3"/>
      <c r="S344" s="33"/>
      <c r="T344" s="34" t="s">
        <v>63</v>
      </c>
      <c r="U344" s="304">
        <v>0</v>
      </c>
      <c r="V344" s="305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84">
        <v>4680115883154</v>
      </c>
      <c r="E345" s="328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84">
        <v>4607091389524</v>
      </c>
      <c r="E346" s="328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84">
        <v>4680115883161</v>
      </c>
      <c r="E347" s="328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84">
        <v>4607091384345</v>
      </c>
      <c r="E348" s="328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3"/>
      <c r="S348" s="33"/>
      <c r="T348" s="34" t="s">
        <v>63</v>
      </c>
      <c r="U348" s="304">
        <v>4</v>
      </c>
      <c r="V348" s="305">
        <f t="shared" si="15"/>
        <v>4.2</v>
      </c>
      <c r="W348" s="35">
        <f t="shared" si="16"/>
        <v>1.004E-2</v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84">
        <v>4680115883178</v>
      </c>
      <c r="E349" s="328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84">
        <v>4607091389531</v>
      </c>
      <c r="E350" s="328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84">
        <v>4680115883185</v>
      </c>
      <c r="E351" s="328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578" t="s">
        <v>488</v>
      </c>
      <c r="N351" s="386"/>
      <c r="O351" s="386"/>
      <c r="P351" s="386"/>
      <c r="Q351" s="328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254.28571428571428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256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1.92266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6" t="s">
        <v>63</v>
      </c>
      <c r="U353" s="306">
        <f>IFERROR(SUM(U339:U351),"0")</f>
        <v>1064</v>
      </c>
      <c r="V353" s="306">
        <f>IFERROR(SUM(V339:V351),"0")</f>
        <v>1071.0000000000002</v>
      </c>
      <c r="W353" s="36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84">
        <v>4607091389685</v>
      </c>
      <c r="E355" s="328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3"/>
      <c r="S355" s="33"/>
      <c r="T355" s="34" t="s">
        <v>63</v>
      </c>
      <c r="U355" s="304">
        <v>20</v>
      </c>
      <c r="V355" s="305">
        <f>IFERROR(IF(U355="",0,CEILING((U355/$H355),1)*$H355),"")</f>
        <v>23.4</v>
      </c>
      <c r="W355" s="35">
        <f>IFERROR(IF(V355=0,"",ROUNDUP(V355/H355,0)*0.02175),"")</f>
        <v>6.5250000000000002E-2</v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84">
        <v>4607091389654</v>
      </c>
      <c r="E356" s="328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84">
        <v>4607091384352</v>
      </c>
      <c r="E357" s="328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84">
        <v>4607091389661</v>
      </c>
      <c r="E358" s="328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6" t="s">
        <v>65</v>
      </c>
      <c r="U359" s="306">
        <f>IFERROR(U355/H355,"0")+IFERROR(U356/H356,"0")+IFERROR(U357/H357,"0")+IFERROR(U358/H358,"0")</f>
        <v>2.5641025641025643</v>
      </c>
      <c r="V359" s="306">
        <f>IFERROR(V355/H355,"0")+IFERROR(V356/H356,"0")+IFERROR(V357/H357,"0")+IFERROR(V358/H358,"0")</f>
        <v>3</v>
      </c>
      <c r="W359" s="306">
        <f>IFERROR(IF(W355="",0,W355),"0")+IFERROR(IF(W356="",0,W356),"0")+IFERROR(IF(W357="",0,W357),"0")+IFERROR(IF(W358="",0,W358),"0")</f>
        <v>6.5250000000000002E-2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6" t="s">
        <v>63</v>
      </c>
      <c r="U360" s="306">
        <f>IFERROR(SUM(U355:U358),"0")</f>
        <v>20</v>
      </c>
      <c r="V360" s="306">
        <f>IFERROR(SUM(V355:V358),"0")</f>
        <v>23.4</v>
      </c>
      <c r="W360" s="36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84">
        <v>4680115881648</v>
      </c>
      <c r="E362" s="328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84">
        <v>4680115883017</v>
      </c>
      <c r="E366" s="328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84">
        <v>4680115883031</v>
      </c>
      <c r="E367" s="328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84">
        <v>4680115883024</v>
      </c>
      <c r="E368" s="328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84">
        <v>4680115882997</v>
      </c>
      <c r="E372" s="328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587" t="s">
        <v>509</v>
      </c>
      <c r="N372" s="386"/>
      <c r="O372" s="386"/>
      <c r="P372" s="386"/>
      <c r="Q372" s="328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84">
        <v>4607091389388</v>
      </c>
      <c r="E377" s="328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3"/>
      <c r="S377" s="33"/>
      <c r="T377" s="34" t="s">
        <v>63</v>
      </c>
      <c r="U377" s="304">
        <v>50</v>
      </c>
      <c r="V377" s="305">
        <f>IFERROR(IF(U377="",0,CEILING((U377/$H377),1)*$H377),"")</f>
        <v>52</v>
      </c>
      <c r="W377" s="35">
        <f>IFERROR(IF(V377=0,"",ROUNDUP(V377/H377,0)*0.01196),"")</f>
        <v>0.1196</v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84">
        <v>4607091389364</v>
      </c>
      <c r="E378" s="328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6" t="s">
        <v>65</v>
      </c>
      <c r="U379" s="306">
        <f>IFERROR(U377/H377,"0")+IFERROR(U378/H378,"0")</f>
        <v>9.615384615384615</v>
      </c>
      <c r="V379" s="306">
        <f>IFERROR(V377/H377,"0")+IFERROR(V378/H378,"0")</f>
        <v>10</v>
      </c>
      <c r="W379" s="306">
        <f>IFERROR(IF(W377="",0,W377),"0")+IFERROR(IF(W378="",0,W378),"0")</f>
        <v>0.1196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6" t="s">
        <v>63</v>
      </c>
      <c r="U380" s="306">
        <f>IFERROR(SUM(U377:U378),"0")</f>
        <v>50</v>
      </c>
      <c r="V380" s="306">
        <f>IFERROR(SUM(V377:V378),"0")</f>
        <v>52</v>
      </c>
      <c r="W380" s="36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84">
        <v>4607091389739</v>
      </c>
      <c r="E382" s="328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3"/>
      <c r="S382" s="33"/>
      <c r="T382" s="34" t="s">
        <v>63</v>
      </c>
      <c r="U382" s="304">
        <v>800</v>
      </c>
      <c r="V382" s="305">
        <f t="shared" ref="V382:V388" si="17">IFERROR(IF(U382="",0,CEILING((U382/$H382),1)*$H382),"")</f>
        <v>802.2</v>
      </c>
      <c r="W382" s="35">
        <f>IFERROR(IF(V382=0,"",ROUNDUP(V382/H382,0)*0.00753),"")</f>
        <v>1.4382300000000001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84">
        <v>4680115883048</v>
      </c>
      <c r="E383" s="328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84">
        <v>4607091389425</v>
      </c>
      <c r="E384" s="328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3"/>
      <c r="S384" s="33"/>
      <c r="T384" s="34" t="s">
        <v>63</v>
      </c>
      <c r="U384" s="304">
        <v>0</v>
      </c>
      <c r="V384" s="305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84">
        <v>4680115882911</v>
      </c>
      <c r="E385" s="328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593" t="s">
        <v>523</v>
      </c>
      <c r="N385" s="386"/>
      <c r="O385" s="386"/>
      <c r="P385" s="386"/>
      <c r="Q385" s="328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84">
        <v>4680115880771</v>
      </c>
      <c r="E386" s="328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84">
        <v>4607091389500</v>
      </c>
      <c r="E387" s="328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3"/>
      <c r="S387" s="33"/>
      <c r="T387" s="34" t="s">
        <v>63</v>
      </c>
      <c r="U387" s="304">
        <v>0</v>
      </c>
      <c r="V387" s="305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84">
        <v>4680115881983</v>
      </c>
      <c r="E388" s="328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6" t="s">
        <v>65</v>
      </c>
      <c r="U389" s="306">
        <f>IFERROR(U382/H382,"0")+IFERROR(U383/H383,"0")+IFERROR(U384/H384,"0")+IFERROR(U385/H385,"0")+IFERROR(U386/H386,"0")+IFERROR(U387/H387,"0")+IFERROR(U388/H388,"0")</f>
        <v>190.47619047619048</v>
      </c>
      <c r="V389" s="306">
        <f>IFERROR(V382/H382,"0")+IFERROR(V383/H383,"0")+IFERROR(V384/H384,"0")+IFERROR(V385/H385,"0")+IFERROR(V386/H386,"0")+IFERROR(V387/H387,"0")+IFERROR(V388/H388,"0")</f>
        <v>191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1.4382300000000001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6" t="s">
        <v>63</v>
      </c>
      <c r="U390" s="306">
        <f>IFERROR(SUM(U382:U388),"0")</f>
        <v>800</v>
      </c>
      <c r="V390" s="306">
        <f>IFERROR(SUM(V382:V388),"0")</f>
        <v>802.2</v>
      </c>
      <c r="W390" s="36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84">
        <v>4680115883000</v>
      </c>
      <c r="E392" s="328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84">
        <v>4680115882980</v>
      </c>
      <c r="E396" s="328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7"/>
      <c r="Y399" s="47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84">
        <v>4607091389067</v>
      </c>
      <c r="E402" s="328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3"/>
      <c r="S402" s="33"/>
      <c r="T402" s="34" t="s">
        <v>63</v>
      </c>
      <c r="U402" s="304">
        <v>30</v>
      </c>
      <c r="V402" s="305">
        <f t="shared" ref="V402:V410" si="18">IFERROR(IF(U402="",0,CEILING((U402/$H402),1)*$H402),"")</f>
        <v>31.68</v>
      </c>
      <c r="W402" s="35">
        <f>IFERROR(IF(V402=0,"",ROUNDUP(V402/H402,0)*0.01196),"")</f>
        <v>7.1760000000000004E-2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84">
        <v>4607091383522</v>
      </c>
      <c r="E403" s="328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3"/>
      <c r="S403" s="33"/>
      <c r="T403" s="34" t="s">
        <v>63</v>
      </c>
      <c r="U403" s="304">
        <v>1100</v>
      </c>
      <c r="V403" s="305">
        <f t="shared" si="18"/>
        <v>1103.52</v>
      </c>
      <c r="W403" s="35">
        <f>IFERROR(IF(V403=0,"",ROUNDUP(V403/H403,0)*0.01196),"")</f>
        <v>2.4996399999999999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84">
        <v>4607091384437</v>
      </c>
      <c r="E404" s="328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84">
        <v>4607091389104</v>
      </c>
      <c r="E405" s="328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3"/>
      <c r="S405" s="33"/>
      <c r="T405" s="34" t="s">
        <v>63</v>
      </c>
      <c r="U405" s="304">
        <v>700</v>
      </c>
      <c r="V405" s="305">
        <f t="shared" si="18"/>
        <v>702.24</v>
      </c>
      <c r="W405" s="35">
        <f>IFERROR(IF(V405=0,"",ROUNDUP(V405/H405,0)*0.01196),"")</f>
        <v>1.5906800000000001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84">
        <v>4680115880603</v>
      </c>
      <c r="E406" s="328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84">
        <v>4607091389999</v>
      </c>
      <c r="E407" s="328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84">
        <v>4680115882782</v>
      </c>
      <c r="E408" s="328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84">
        <v>4607091389098</v>
      </c>
      <c r="E409" s="328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3"/>
      <c r="S409" s="33"/>
      <c r="T409" s="34" t="s">
        <v>63</v>
      </c>
      <c r="U409" s="304">
        <v>6</v>
      </c>
      <c r="V409" s="305">
        <f t="shared" si="18"/>
        <v>7.1999999999999993</v>
      </c>
      <c r="W409" s="35">
        <f>IFERROR(IF(V409=0,"",ROUNDUP(V409/H409,0)*0.00753),"")</f>
        <v>2.2589999999999999E-2</v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84">
        <v>4607091389982</v>
      </c>
      <c r="E410" s="328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349.09090909090907</v>
      </c>
      <c r="V411" s="306">
        <f>IFERROR(V402/H402,"0")+IFERROR(V403/H403,"0")+IFERROR(V404/H404,"0")+IFERROR(V405/H405,"0")+IFERROR(V406/H406,"0")+IFERROR(V407/H407,"0")+IFERROR(V408/H408,"0")+IFERROR(V409/H409,"0")+IFERROR(V410/H410,"0")</f>
        <v>351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4.1846699999999997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6" t="s">
        <v>63</v>
      </c>
      <c r="U412" s="306">
        <f>IFERROR(SUM(U402:U410),"0")</f>
        <v>1836</v>
      </c>
      <c r="V412" s="306">
        <f>IFERROR(SUM(V402:V410),"0")</f>
        <v>1844.64</v>
      </c>
      <c r="W412" s="36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84">
        <v>4607091388930</v>
      </c>
      <c r="E414" s="328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84">
        <v>4680115880054</v>
      </c>
      <c r="E415" s="328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84">
        <v>4680115883116</v>
      </c>
      <c r="E419" s="328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3"/>
      <c r="S419" s="33"/>
      <c r="T419" s="34" t="s">
        <v>63</v>
      </c>
      <c r="U419" s="304">
        <v>80</v>
      </c>
      <c r="V419" s="305">
        <f t="shared" ref="V419:V424" si="19">IFERROR(IF(U419="",0,CEILING((U419/$H419),1)*$H419),"")</f>
        <v>84.48</v>
      </c>
      <c r="W419" s="35">
        <f>IFERROR(IF(V419=0,"",ROUNDUP(V419/H419,0)*0.01196),"")</f>
        <v>0.19136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84">
        <v>4680115883093</v>
      </c>
      <c r="E420" s="328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3"/>
      <c r="S420" s="33"/>
      <c r="T420" s="34" t="s">
        <v>63</v>
      </c>
      <c r="U420" s="304">
        <v>150</v>
      </c>
      <c r="V420" s="305">
        <f t="shared" si="19"/>
        <v>153.12</v>
      </c>
      <c r="W420" s="35">
        <f>IFERROR(IF(V420=0,"",ROUNDUP(V420/H420,0)*0.01196),"")</f>
        <v>0.34683999999999998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84">
        <v>4680115883109</v>
      </c>
      <c r="E421" s="328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3"/>
      <c r="S421" s="33"/>
      <c r="T421" s="34" t="s">
        <v>63</v>
      </c>
      <c r="U421" s="304">
        <v>740</v>
      </c>
      <c r="V421" s="305">
        <f t="shared" si="19"/>
        <v>744.48</v>
      </c>
      <c r="W421" s="35">
        <f>IFERROR(IF(V421=0,"",ROUNDUP(V421/H421,0)*0.01196),"")</f>
        <v>1.6863600000000001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84">
        <v>4680115882072</v>
      </c>
      <c r="E422" s="328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613" t="s">
        <v>565</v>
      </c>
      <c r="N422" s="386"/>
      <c r="O422" s="386"/>
      <c r="P422" s="386"/>
      <c r="Q422" s="328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84">
        <v>4680115882102</v>
      </c>
      <c r="E423" s="328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614" t="s">
        <v>568</v>
      </c>
      <c r="N423" s="386"/>
      <c r="O423" s="386"/>
      <c r="P423" s="386"/>
      <c r="Q423" s="328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84">
        <v>4680115882096</v>
      </c>
      <c r="E424" s="328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615" t="s">
        <v>571</v>
      </c>
      <c r="N424" s="386"/>
      <c r="O424" s="386"/>
      <c r="P424" s="386"/>
      <c r="Q424" s="328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6" t="s">
        <v>65</v>
      </c>
      <c r="U425" s="306">
        <f>IFERROR(U419/H419,"0")+IFERROR(U420/H420,"0")+IFERROR(U421/H421,"0")+IFERROR(U422/H422,"0")+IFERROR(U423/H423,"0")+IFERROR(U424/H424,"0")</f>
        <v>183.71212121212122</v>
      </c>
      <c r="V425" s="306">
        <f>IFERROR(V419/H419,"0")+IFERROR(V420/H420,"0")+IFERROR(V421/H421,"0")+IFERROR(V422/H422,"0")+IFERROR(V423/H423,"0")+IFERROR(V424/H424,"0")</f>
        <v>186</v>
      </c>
      <c r="W425" s="306">
        <f>IFERROR(IF(W419="",0,W419),"0")+IFERROR(IF(W420="",0,W420),"0")+IFERROR(IF(W421="",0,W421),"0")+IFERROR(IF(W422="",0,W422),"0")+IFERROR(IF(W423="",0,W423),"0")+IFERROR(IF(W424="",0,W424),"0")</f>
        <v>2.2245600000000003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6" t="s">
        <v>63</v>
      </c>
      <c r="U426" s="306">
        <f>IFERROR(SUM(U419:U424),"0")</f>
        <v>970</v>
      </c>
      <c r="V426" s="306">
        <f>IFERROR(SUM(V419:V424),"0")</f>
        <v>982.08</v>
      </c>
      <c r="W426" s="36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84">
        <v>4607091383409</v>
      </c>
      <c r="E428" s="328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84">
        <v>4607091383416</v>
      </c>
      <c r="E429" s="328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7"/>
      <c r="Y432" s="47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84">
        <v>4680115881099</v>
      </c>
      <c r="E435" s="328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84">
        <v>4680115881150</v>
      </c>
      <c r="E436" s="328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3"/>
      <c r="S436" s="33"/>
      <c r="T436" s="34" t="s">
        <v>63</v>
      </c>
      <c r="U436" s="304">
        <v>350</v>
      </c>
      <c r="V436" s="305">
        <f>IFERROR(IF(U436="",0,CEILING((U436/$H436),1)*$H436),"")</f>
        <v>360</v>
      </c>
      <c r="W436" s="35">
        <f>IFERROR(IF(V436=0,"",ROUNDUP(V436/H436,0)*0.02175),"")</f>
        <v>0.65249999999999997</v>
      </c>
      <c r="X436" s="55"/>
      <c r="Y436" s="56"/>
      <c r="AC436" s="57"/>
      <c r="AZ436" s="288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6" t="s">
        <v>65</v>
      </c>
      <c r="U437" s="306">
        <f>IFERROR(U435/H435,"0")+IFERROR(U436/H436,"0")</f>
        <v>29.166666666666668</v>
      </c>
      <c r="V437" s="306">
        <f>IFERROR(V435/H435,"0")+IFERROR(V436/H436,"0")</f>
        <v>30</v>
      </c>
      <c r="W437" s="306">
        <f>IFERROR(IF(W435="",0,W435),"0")+IFERROR(IF(W436="",0,W436),"0")</f>
        <v>0.65249999999999997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6" t="s">
        <v>63</v>
      </c>
      <c r="U438" s="306">
        <f>IFERROR(SUM(U435:U436),"0")</f>
        <v>350</v>
      </c>
      <c r="V438" s="306">
        <f>IFERROR(SUM(V435:V436),"0")</f>
        <v>360</v>
      </c>
      <c r="W438" s="36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84">
        <v>4680115881129</v>
      </c>
      <c r="E440" s="328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84">
        <v>4680115881112</v>
      </c>
      <c r="E441" s="328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84">
        <v>4680115881167</v>
      </c>
      <c r="E445" s="328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3"/>
      <c r="S445" s="33"/>
      <c r="T445" s="34" t="s">
        <v>63</v>
      </c>
      <c r="U445" s="304">
        <v>110</v>
      </c>
      <c r="V445" s="305">
        <f>IFERROR(IF(U445="",0,CEILING((U445/$H445),1)*$H445),"")</f>
        <v>113.88</v>
      </c>
      <c r="W445" s="35">
        <f>IFERROR(IF(V445=0,"",ROUNDUP(V445/H445,0)*0.00753),"")</f>
        <v>0.19578000000000001</v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84">
        <v>4680115881136</v>
      </c>
      <c r="E446" s="328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3"/>
      <c r="S446" s="33"/>
      <c r="T446" s="34" t="s">
        <v>63</v>
      </c>
      <c r="U446" s="304">
        <v>40</v>
      </c>
      <c r="V446" s="305">
        <f>IFERROR(IF(U446="",0,CEILING((U446/$H446),1)*$H446),"")</f>
        <v>43.8</v>
      </c>
      <c r="W446" s="35">
        <f>IFERROR(IF(V446=0,"",ROUNDUP(V446/H446,0)*0.00753),"")</f>
        <v>7.5300000000000006E-2</v>
      </c>
      <c r="X446" s="55"/>
      <c r="Y446" s="56"/>
      <c r="AC446" s="57"/>
      <c r="AZ446" s="292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6" t="s">
        <v>65</v>
      </c>
      <c r="U447" s="306">
        <f>IFERROR(U445/H445,"0")+IFERROR(U446/H446,"0")</f>
        <v>34.246575342465754</v>
      </c>
      <c r="V447" s="306">
        <f>IFERROR(V445/H445,"0")+IFERROR(V446/H446,"0")</f>
        <v>36</v>
      </c>
      <c r="W447" s="306">
        <f>IFERROR(IF(W445="",0,W445),"0")+IFERROR(IF(W446="",0,W446),"0")</f>
        <v>0.27107999999999999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6" t="s">
        <v>63</v>
      </c>
      <c r="U448" s="306">
        <f>IFERROR(SUM(U445:U446),"0")</f>
        <v>150</v>
      </c>
      <c r="V448" s="306">
        <f>IFERROR(SUM(V445:V446),"0")</f>
        <v>157.68</v>
      </c>
      <c r="W448" s="36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84">
        <v>4680115881068</v>
      </c>
      <c r="E450" s="328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84">
        <v>4680115881075</v>
      </c>
      <c r="E451" s="328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00"/>
      <c r="Y454" s="300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84">
        <v>4680115880870</v>
      </c>
      <c r="E456" s="328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3"/>
      <c r="S456" s="33"/>
      <c r="T456" s="34" t="s">
        <v>63</v>
      </c>
      <c r="U456" s="304">
        <v>133</v>
      </c>
      <c r="V456" s="305">
        <f>IFERROR(IF(U456="",0,CEILING((U456/$H456),1)*$H456),"")</f>
        <v>140.4</v>
      </c>
      <c r="W456" s="35">
        <f>IFERROR(IF(V456=0,"",ROUNDUP(V456/H456,0)*0.02175),"")</f>
        <v>0.39149999999999996</v>
      </c>
      <c r="X456" s="55"/>
      <c r="Y456" s="56"/>
      <c r="AC456" s="57"/>
      <c r="AZ456" s="295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6" t="s">
        <v>65</v>
      </c>
      <c r="U457" s="306">
        <f>IFERROR(U456/H456,"0")</f>
        <v>17.051282051282051</v>
      </c>
      <c r="V457" s="306">
        <f>IFERROR(V456/H456,"0")</f>
        <v>18</v>
      </c>
      <c r="W457" s="306">
        <f>IFERROR(IF(W456="",0,W456),"0")</f>
        <v>0.39149999999999996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6" t="s">
        <v>63</v>
      </c>
      <c r="U458" s="306">
        <f>IFERROR(SUM(U456:U456),"0")</f>
        <v>133</v>
      </c>
      <c r="V458" s="306">
        <f>IFERROR(SUM(V456:V456),"0")</f>
        <v>140.4</v>
      </c>
      <c r="W458" s="36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14878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15041.199999999997</v>
      </c>
      <c r="W459" s="36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15642.386556035815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15814.837999999994</v>
      </c>
      <c r="W460" s="36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25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26</v>
      </c>
      <c r="W461" s="36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6" t="s">
        <v>63</v>
      </c>
      <c r="U462" s="306">
        <f>GrossWeightTotal+PalletQtyTotal*25</f>
        <v>16267.386556035815</v>
      </c>
      <c r="V462" s="306">
        <f>GrossWeightTotalR+PalletQtyTotalR*25</f>
        <v>16464.837999999996</v>
      </c>
      <c r="W462" s="36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2325.503561866426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2350</v>
      </c>
      <c r="W463" s="36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29.324159999999999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302" t="s">
        <v>534</v>
      </c>
      <c r="R466" s="629" t="s">
        <v>576</v>
      </c>
      <c r="S466" s="631"/>
      <c r="T466" s="297"/>
      <c r="Y466" s="51"/>
      <c r="AB466" s="297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297"/>
      <c r="Y467" s="51"/>
      <c r="AB467" s="297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32.400000000000006</v>
      </c>
      <c r="D469" s="45">
        <f>IFERROR(V52*1,"0")+IFERROR(V53*1,"0")+IFERROR(V54*1,"0")</f>
        <v>504.90000000000003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725.30000000000007</v>
      </c>
      <c r="F469" s="45">
        <f>IFERROR(V119*1,"0")+IFERROR(V120*1,"0")+IFERROR(V121*1,"0")+IFERROR(V122*1,"0")</f>
        <v>37.800000000000004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231.00000000000003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2342.6999999999998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547.20000000000005</v>
      </c>
      <c r="K469" s="45">
        <f>IFERROR(V248*1,"0")+IFERROR(V249*1,"0")+IFERROR(V250*1,"0")+IFERROR(V251*1,"0")+IFERROR(V252*1,"0")+IFERROR(V253*1,"0")+IFERROR(V254*1,"0")+IFERROR(V258*1,"0")+IFERROR(V259*1,"0")</f>
        <v>181.36</v>
      </c>
      <c r="L469" s="45">
        <f>IFERROR(V264*1,"0")+IFERROR(V268*1,"0")+IFERROR(V269*1,"0")+IFERROR(V270*1,"0")+IFERROR(V274*1,"0")+IFERROR(V278*1,"0")</f>
        <v>206.34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4425.6000000000004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373.2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1094.4000000000003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854.2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2826.7200000000003</v>
      </c>
      <c r="R469" s="45">
        <f>IFERROR(V435*1,"0")+IFERROR(V436*1,"0")+IFERROR(V440*1,"0")+IFERROR(V441*1,"0")+IFERROR(V445*1,"0")+IFERROR(V446*1,"0")+IFERROR(V450*1,"0")+IFERROR(V451*1,"0")</f>
        <v>517.67999999999995</v>
      </c>
      <c r="S469" s="45">
        <f>IFERROR(V456*1,"0")</f>
        <v>140.4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2023-09-19T10:39:48Z</dcterms:modified>
</cp:coreProperties>
</file>