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V442" i="2"/>
  <c r="U442" i="2"/>
  <c r="U441" i="2"/>
  <c r="V440" i="2"/>
  <c r="W440" i="2" s="1"/>
  <c r="M440" i="2"/>
  <c r="V439" i="2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V388" i="2"/>
  <c r="W388" i="2" s="1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W249" i="2"/>
  <c r="V249" i="2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W167" i="2"/>
  <c r="V167" i="2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W157" i="2" s="1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W120" i="2"/>
  <c r="V120" i="2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V115" i="2" s="1"/>
  <c r="M110" i="2"/>
  <c r="U108" i="2"/>
  <c r="U107" i="2"/>
  <c r="W106" i="2"/>
  <c r="V106" i="2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U98" i="2"/>
  <c r="U97" i="2"/>
  <c r="W96" i="2"/>
  <c r="V96" i="2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V88" i="2"/>
  <c r="W88" i="2" s="1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V55" i="2" s="1"/>
  <c r="M53" i="2"/>
  <c r="W52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80" i="2" l="1"/>
  <c r="V297" i="2"/>
  <c r="V298" i="2"/>
  <c r="W40" i="2"/>
  <c r="W41" i="2" s="1"/>
  <c r="V415" i="2"/>
  <c r="U467" i="2"/>
  <c r="V42" i="2"/>
  <c r="E473" i="2"/>
  <c r="V86" i="2"/>
  <c r="F473" i="2"/>
  <c r="V154" i="2"/>
  <c r="W243" i="2"/>
  <c r="W396" i="2"/>
  <c r="W397" i="2" s="1"/>
  <c r="V397" i="2"/>
  <c r="W432" i="2"/>
  <c r="W434" i="2" s="1"/>
  <c r="V464" i="2"/>
  <c r="U463" i="2"/>
  <c r="V32" i="2"/>
  <c r="W46" i="2"/>
  <c r="W48" i="2" s="1"/>
  <c r="D473" i="2"/>
  <c r="W53" i="2"/>
  <c r="W59" i="2"/>
  <c r="V97" i="2"/>
  <c r="V98" i="2"/>
  <c r="W118" i="2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V367" i="2"/>
  <c r="W366" i="2"/>
  <c r="W367" i="2" s="1"/>
  <c r="V368" i="2"/>
  <c r="V452" i="2"/>
  <c r="S473" i="2"/>
  <c r="W460" i="2"/>
  <c r="W461" i="2" s="1"/>
  <c r="F9" i="2"/>
  <c r="V38" i="2"/>
  <c r="W55" i="2"/>
  <c r="V56" i="2"/>
  <c r="V108" i="2"/>
  <c r="V143" i="2"/>
  <c r="W134" i="2"/>
  <c r="V149" i="2"/>
  <c r="V148" i="2"/>
  <c r="W146" i="2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W180" i="2"/>
  <c r="W122" i="2"/>
  <c r="W363" i="2"/>
  <c r="W32" i="2"/>
  <c r="W231" i="2"/>
  <c r="W107" i="2"/>
  <c r="W75" i="2"/>
  <c r="W148" i="2"/>
  <c r="W185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224" i="2" l="1"/>
  <c r="V466" i="2"/>
  <c r="V463" i="2"/>
  <c r="V467" i="2"/>
  <c r="W468" i="2"/>
</calcChain>
</file>

<file path=xl/sharedStrings.xml><?xml version="1.0" encoding="utf-8"?>
<sst xmlns="http://schemas.openxmlformats.org/spreadsheetml/2006/main" count="2728" uniqueCount="653">
  <si>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</si>
  <si>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</si>
  <si>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</si>
  <si>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</si>
  <si>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</si>
  <si>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</si>
  <si>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</si>
  <si>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</si>
  <si>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</si>
  <si>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</si>
  <si>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</si>
  <si>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</si>
  <si>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</si>
  <si>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</si>
  <si>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</si>
  <si>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</si>
  <si>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</si>
  <si>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</si>
  <si>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</si>
  <si>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</si>
  <si>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</si>
  <si>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</si>
  <si>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</si>
  <si>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</si>
  <si>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</si>
  <si>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</si>
  <si>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</si>
  <si>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</si>
  <si>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</si>
  <si>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</si>
  <si>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</si>
  <si>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</si>
  <si>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</si>
  <si>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</si>
  <si>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</si>
  <si>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</si>
  <si>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</si>
  <si>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</si>
  <si>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</si>
  <si>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</si>
  <si>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</si>
  <si>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</si>
  <si>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</si>
  <si>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</si>
  <si>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</si>
  <si>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</si>
  <si>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</si>
  <si>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</si>
  <si>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</si>
  <si>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</si>
  <si>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</si>
  <si>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</si>
  <si>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</si>
  <si>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</si>
  <si>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</si>
  <si>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</si>
  <si>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</si>
  <si>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</si>
  <si>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</si>
  <si>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</si>
  <si>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</si>
  <si>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</si>
  <si>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</si>
  <si>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</si>
  <si>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</si>
  <si>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</si>
  <si>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</si>
  <si>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</si>
  <si>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</si>
  <si>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</si>
  <si>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</si>
  <si>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</si>
  <si>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</si>
  <si>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</si>
  <si>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</si>
  <si>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</si>
  <si>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</si>
  <si>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</si>
  <si>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</si>
  <si>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</si>
  <si>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</si>
  <si>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</si>
  <si>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</si>
  <si>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</si>
  <si>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</si>
  <si>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</si>
  <si>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</si>
  <si>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</si>
  <si>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</si>
  <si>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</si>
  <si>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</si>
  <si>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</si>
  <si>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</si>
  <si>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</si>
  <si>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</si>
  <si>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</si>
  <si>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</si>
  <si>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</si>
  <si>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</si>
  <si>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</si>
  <si>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</si>
  <si>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</si>
  <si>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</si>
  <si>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</si>
  <si>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</si>
  <si>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</si>
  <si>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</si>
  <si>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</si>
  <si>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</si>
  <si>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</si>
  <si>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</si>
  <si>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</si>
  <si>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</si>
  <si>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</si>
  <si>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</si>
  <si>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</si>
  <si>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</si>
  <si>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</si>
  <si>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</si>
  <si>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</si>
  <si>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</si>
  <si>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</si>
  <si>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</si>
  <si>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</si>
  <si>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</si>
  <si>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</si>
  <si>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</si>
  <si>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</si>
  <si>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</si>
  <si>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</si>
  <si>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</si>
  <si>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</si>
  <si>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</si>
  <si>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</si>
  <si>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</si>
  <si>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</si>
  <si>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</si>
  <si>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</si>
  <si>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</si>
  <si>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</si>
  <si>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</si>
  <si>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</si>
  <si>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</si>
  <si>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</si>
  <si>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</si>
  <si>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</si>
  <si>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</si>
  <si>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</si>
  <si>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</si>
  <si>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</si>
  <si>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</si>
  <si>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</si>
  <si>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</si>
  <si>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</si>
  <si>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</si>
  <si>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</si>
  <si>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</si>
  <si>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</si>
  <si>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</si>
  <si>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</si>
  <si>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</si>
  <si>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</si>
  <si>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</si>
  <si>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</si>
  <si>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</si>
  <si>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</si>
  <si>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</si>
  <si>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</si>
  <si>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</si>
  <si>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</si>
  <si>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</si>
  <si>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</si>
  <si>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</si>
  <si>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</si>
  <si>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</si>
  <si>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</si>
  <si>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</si>
  <si>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</si>
  <si>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</si>
  <si>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</si>
  <si>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</si>
  <si>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</si>
  <si>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</si>
  <si>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</si>
  <si>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</si>
  <si>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</si>
  <si>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</si>
  <si>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</si>
  <si>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</si>
  <si>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</si>
  <si>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</si>
  <si>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</si>
  <si>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</si>
  <si>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</si>
  <si>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</si>
  <si>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</si>
  <si>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</si>
  <si>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</si>
  <si>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</si>
  <si>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</si>
  <si>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</si>
  <si>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</si>
  <si>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</si>
  <si>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</si>
  <si>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</si>
  <si>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</si>
  <si>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</si>
  <si>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</si>
  <si>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</si>
  <si>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</si>
  <si>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</si>
  <si>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</si>
  <si>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</si>
  <si>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</si>
  <si>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</si>
  <si>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</si>
  <si>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</si>
  <si>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</si>
  <si>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</si>
  <si>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</si>
  <si>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</si>
  <si>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</si>
  <si>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</si>
  <si>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</si>
  <si>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</si>
  <si>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</si>
  <si>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</si>
  <si>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</si>
  <si>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</si>
  <si>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</si>
  <si>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</si>
  <si>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</si>
  <si>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</si>
  <si>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</si>
  <si>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</si>
  <si>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</si>
  <si>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</si>
  <si>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</si>
  <si>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</si>
  <si>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</si>
  <si>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</si>
  <si>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</si>
  <si>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</si>
  <si>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</si>
  <si>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</si>
  <si>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</si>
  <si>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</si>
  <si>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</si>
  <si>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</si>
  <si>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</si>
  <si>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</si>
  <si>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</si>
  <si>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</si>
  <si>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</si>
  <si>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</si>
  <si>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</si>
  <si>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</si>
  <si>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</si>
  <si>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</si>
  <si>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</si>
  <si>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</si>
  <si>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</si>
  <si>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</si>
  <si>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</si>
  <si>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</si>
  <si>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</si>
  <si>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</si>
  <si>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</si>
  <si>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</si>
  <si>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</si>
  <si>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</si>
  <si>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</si>
  <si>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</si>
  <si>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</si>
  <si>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</si>
  <si>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</si>
  <si>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</si>
  <si>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</si>
  <si>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</si>
  <si>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</si>
  <si>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</si>
  <si>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</si>
  <si>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</si>
  <si>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</si>
  <si>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</si>
  <si>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</si>
  <si>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</si>
  <si>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</si>
  <si>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</si>
  <si>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</si>
  <si>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</si>
  <si>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</si>
  <si>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</si>
  <si>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</si>
  <si>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</si>
  <si>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</si>
  <si>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</si>
  <si>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</si>
  <si>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</si>
  <si>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</si>
  <si>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</si>
  <si>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</si>
  <si>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</si>
  <si>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</si>
  <si>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</si>
  <si>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</si>
  <si>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</si>
  <si>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</si>
  <si>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</si>
  <si>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</si>
  <si>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</si>
  <si>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</si>
  <si>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</si>
  <si>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</si>
  <si>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</si>
  <si>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</si>
  <si>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</si>
  <si>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</si>
  <si>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</si>
  <si>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</si>
  <si>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</si>
  <si>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</si>
  <si>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</si>
  <si>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</si>
  <si>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</si>
  <si>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</si>
  <si>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</si>
  <si>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</si>
  <si>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</si>
  <si>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</si>
  <si>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</si>
  <si>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</si>
  <si>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</si>
  <si>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</si>
  <si>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</si>
  <si>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</si>
  <si>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</si>
  <si>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</si>
  <si>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</si>
  <si>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</si>
  <si>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</si>
  <si>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</si>
  <si>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</si>
  <si>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</si>
  <si>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</si>
  <si>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</si>
  <si>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</si>
  <si>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</si>
  <si>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</si>
  <si>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</si>
  <si>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</si>
  <si>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</si>
  <si>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</si>
  <si>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</si>
  <si>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</si>
  <si>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</si>
  <si>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</si>
  <si>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</si>
  <si>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</si>
  <si>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</si>
  <si>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</si>
  <si>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</si>
  <si>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</si>
  <si>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</si>
  <si>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</si>
  <si>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</si>
  <si>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</si>
  <si>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</si>
  <si>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</si>
  <si>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</si>
  <si>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</si>
  <si>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</si>
  <si>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</si>
  <si>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</si>
  <si>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</si>
  <si>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</si>
  <si>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</si>
  <si>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</si>
  <si>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</si>
  <si>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</si>
  <si>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</si>
  <si>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</si>
  <si>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</si>
  <si>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</si>
  <si>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</si>
  <si>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</si>
  <si>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</si>
  <si>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</si>
  <si>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</si>
  <si>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</si>
  <si>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</si>
  <si>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</si>
  <si>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</si>
  <si>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</si>
  <si>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</si>
  <si>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</si>
  <si>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</si>
  <si>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</si>
  <si>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</si>
  <si>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</si>
  <si>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</si>
  <si>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</si>
  <si>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</si>
  <si>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</si>
  <si>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</si>
  <si>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</si>
  <si>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</si>
  <si>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</si>
  <si>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</si>
  <si>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</si>
  <si>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</si>
  <si>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</si>
  <si>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</si>
  <si>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</si>
  <si>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</si>
  <si>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</si>
  <si>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</si>
  <si>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</si>
  <si>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</si>
  <si>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</si>
  <si>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</si>
  <si>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</si>
  <si>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</si>
  <si>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</si>
  <si>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</si>
  <si>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</si>
  <si>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</si>
  <si>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</si>
  <si>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</si>
  <si>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</si>
  <si>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</si>
  <si>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</si>
  <si>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</si>
  <si>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</si>
  <si>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</si>
  <si>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</si>
  <si>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</si>
  <si>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</si>
  <si>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</si>
  <si>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</si>
  <si>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</si>
  <si>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</si>
  <si>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</si>
  <si>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</si>
  <si>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</si>
  <si>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</si>
  <si>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</si>
  <si>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</si>
  <si>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</si>
  <si>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</si>
  <si>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</si>
  <si>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</si>
  <si>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</si>
  <si>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</si>
  <si>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</si>
  <si>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</si>
  <si>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</si>
  <si>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</si>
  <si>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</si>
  <si>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</si>
  <si>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</si>
  <si>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</si>
  <si>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</si>
  <si>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</si>
  <si>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</si>
  <si>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</si>
  <si>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</si>
  <si>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</si>
  <si>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</si>
  <si>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</si>
  <si>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</si>
  <si>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</si>
  <si>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</si>
  <si>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</si>
  <si>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</si>
  <si>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</si>
  <si>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</si>
  <si>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</si>
  <si>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</si>
  <si>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</si>
  <si>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</si>
  <si>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</si>
  <si>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</si>
  <si>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</si>
  <si>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</si>
  <si>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</si>
  <si>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</si>
  <si>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</si>
  <si>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</si>
  <si>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</si>
  <si>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</si>
  <si>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</si>
  <si>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</si>
  <si>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</si>
  <si>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</si>
  <si>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</si>
  <si>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</si>
  <si>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</si>
  <si>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</si>
  <si>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</si>
  <si>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</si>
  <si>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</si>
  <si>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</si>
  <si>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</si>
  <si>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</si>
  <si>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</si>
  <si>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</si>
  <si>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</si>
  <si>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</si>
  <si>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</si>
  <si>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</si>
  <si>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</si>
  <si>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</si>
  <si>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</si>
  <si>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</si>
  <si>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</si>
  <si>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</si>
  <si>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</si>
  <si>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</si>
  <si>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</si>
  <si>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</si>
  <si>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</si>
  <si>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</si>
  <si>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</si>
  <si>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</si>
  <si>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</si>
  <si>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</si>
  <si>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</si>
  <si>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</si>
  <si>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</si>
  <si>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</si>
  <si>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</si>
  <si>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</si>
  <si>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</si>
  <si>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</si>
  <si>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</si>
  <si>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</si>
  <si>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</si>
  <si>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</si>
  <si>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</si>
  <si>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</si>
  <si>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</si>
  <si>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</si>
  <si>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</si>
  <si>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</si>
  <si>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</si>
  <si>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</si>
  <si>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</si>
  <si>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</si>
  <si>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</si>
  <si>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</si>
  <si>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</si>
  <si>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</si>
  <si>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</si>
  <si>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</si>
  <si>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</si>
  <si>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</si>
  <si>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</si>
  <si>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</si>
  <si>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</si>
  <si>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</si>
  <si>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</si>
  <si>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</si>
  <si>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</si>
  <si>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</si>
  <si>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</si>
  <si>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</si>
  <si>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</si>
  <si>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</si>
  <si>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</si>
  <si>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</si>
  <si>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</si>
  <si>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</si>
  <si>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</si>
  <si>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</si>
  <si>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</si>
  <si>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</si>
  <si>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</si>
  <si>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</si>
  <si>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</si>
  <si>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</si>
  <si>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</si>
  <si>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</si>
  <si>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</si>
  <si>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</si>
  <si>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</si>
  <si>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</si>
  <si>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</si>
  <si>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</si>
  <si>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</si>
  <si>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</si>
  <si>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</si>
  <si>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</si>
  <si>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</si>
  <si>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</si>
  <si>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</si>
  <si>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</si>
  <si>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</si>
  <si>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</si>
  <si>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</si>
  <si>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</si>
  <si>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</si>
  <si>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</si>
  <si>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</si>
  <si>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</si>
  <si>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</si>
  <si>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</si>
  <si>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</si>
  <si>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</si>
  <si>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</si>
  <si>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</si>
  <si>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</si>
  <si>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</si>
  <si>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</si>
  <si>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</si>
  <si>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</si>
  <si>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</si>
  <si>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</si>
  <si>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</si>
  <si>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</si>
  <si>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</si>
  <si>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</si>
  <si>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</si>
  <si>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</si>
  <si>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</si>
  <si>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</si>
  <si>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</si>
  <si>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</si>
  <si>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</si>
  <si>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</si>
  <si>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</si>
  <si>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</si>
  <si>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</si>
  <si>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</si>
  <si>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</si>
  <si>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</si>
  <si>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</si>
  <si>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</si>
  <si>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</si>
  <si>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</si>
  <si>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</si>
  <si>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</si>
  <si>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</si>
  <si>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</si>
  <si>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</si>
  <si>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</si>
  <si>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</si>
  <si>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</si>
  <si>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</si>
  <si>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</si>
  <si>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</si>
  <si>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</si>
  <si>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ростов1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</si>
</sst>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652</v>
      </c>
      <c r="I5" s="317"/>
      <c r="J5" s="317"/>
      <c r="K5" s="317"/>
      <c r="M5" s="27" t="s">
        <v>4</v>
      </c>
      <c r="N5" s="319">
        <v>45190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630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Четверг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8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0.625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100</v>
      </c>
      <c r="V101" s="56">
        <f t="shared" si="6"/>
        <v>105.3</v>
      </c>
      <c r="W101" s="42">
        <f>IFERROR(IF(V101=0,"",ROUNDUP(V101/H101,0)*0.02175),"")</f>
        <v>0.28275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12.345679012345679</v>
      </c>
      <c r="V107" s="44">
        <f>IFERROR(V100/H100,"0")+IFERROR(V101/H101,"0")+IFERROR(V102/H102,"0")+IFERROR(V103/H103,"0")+IFERROR(V104/H104,"0")+IFERROR(V105/H105,"0")+IFERROR(V106/H106,"0")</f>
        <v>13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0.28275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100</v>
      </c>
      <c r="V108" s="44">
        <f>IFERROR(SUM(V100:V106),"0")</f>
        <v>105.3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200</v>
      </c>
      <c r="V218" s="56">
        <f t="shared" ref="V218:V223" si="12">IFERROR(IF(U218="",0,CEILING((U218/$H218),1)*$H218),"")</f>
        <v>202.5</v>
      </c>
      <c r="W218" s="42">
        <f>IFERROR(IF(V218=0,"",ROUNDUP(V218/H218,0)*0.02175),"")</f>
        <v>0.54374999999999996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24.691358024691358</v>
      </c>
      <c r="V224" s="44">
        <f>IFERROR(V218/H218,"0")+IFERROR(V219/H219,"0")+IFERROR(V220/H220,"0")+IFERROR(V221/H221,"0")+IFERROR(V222/H222,"0")+IFERROR(V223/H223,"0")</f>
        <v>25</v>
      </c>
      <c r="W224" s="44">
        <f>IFERROR(IF(W218="",0,W218),"0")+IFERROR(IF(W219="",0,W219),"0")+IFERROR(IF(W220="",0,W220),"0")+IFERROR(IF(W221="",0,W221),"0")+IFERROR(IF(W222="",0,W222),"0")+IFERROR(IF(W223="",0,W223),"0")</f>
        <v>0.54374999999999996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200</v>
      </c>
      <c r="V225" s="44">
        <f>IFERROR(SUM(V218:V223),"0")</f>
        <v>202.5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300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307.8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320.74074074074076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329.08199999999999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345.74074074074076</v>
      </c>
      <c r="V466" s="44">
        <f>GrossWeightTotalR+PalletQtyTotalR*25</f>
        <v>354.08199999999999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37.037037037037038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38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0.82650000000000001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105.3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202.5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2023-09-19T11:05:19Z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