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M456" i="1"/>
  <c r="U453" i="1"/>
  <c r="U452" i="1"/>
  <c r="V451" i="1"/>
  <c r="W451" i="1" s="1"/>
  <c r="M451" i="1"/>
  <c r="V450" i="1"/>
  <c r="M450" i="1"/>
  <c r="V448" i="1"/>
  <c r="U448" i="1"/>
  <c r="V447" i="1"/>
  <c r="U447" i="1"/>
  <c r="V446" i="1"/>
  <c r="W446" i="1" s="1"/>
  <c r="M446" i="1"/>
  <c r="W445" i="1"/>
  <c r="V445" i="1"/>
  <c r="M445" i="1"/>
  <c r="U443" i="1"/>
  <c r="U442" i="1"/>
  <c r="W441" i="1"/>
  <c r="V441" i="1"/>
  <c r="M441" i="1"/>
  <c r="V440" i="1"/>
  <c r="V442" i="1" s="1"/>
  <c r="M440" i="1"/>
  <c r="U438" i="1"/>
  <c r="U437" i="1"/>
  <c r="V436" i="1"/>
  <c r="W436" i="1" s="1"/>
  <c r="M436" i="1"/>
  <c r="V435" i="1"/>
  <c r="M435" i="1"/>
  <c r="U431" i="1"/>
  <c r="V430" i="1"/>
  <c r="U430" i="1"/>
  <c r="V429" i="1"/>
  <c r="W429" i="1" s="1"/>
  <c r="M429" i="1"/>
  <c r="V428" i="1"/>
  <c r="V431" i="1" s="1"/>
  <c r="M428" i="1"/>
  <c r="U426" i="1"/>
  <c r="U425" i="1"/>
  <c r="V424" i="1"/>
  <c r="W424" i="1" s="1"/>
  <c r="V423" i="1"/>
  <c r="V425" i="1" s="1"/>
  <c r="V422" i="1"/>
  <c r="W422" i="1" s="1"/>
  <c r="V421" i="1"/>
  <c r="V426" i="1" s="1"/>
  <c r="M421" i="1"/>
  <c r="V420" i="1"/>
  <c r="W420" i="1" s="1"/>
  <c r="M420" i="1"/>
  <c r="V419" i="1"/>
  <c r="W419" i="1" s="1"/>
  <c r="M419" i="1"/>
  <c r="V417" i="1"/>
  <c r="U417" i="1"/>
  <c r="V416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W387" i="1"/>
  <c r="V387" i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W379" i="1" s="1"/>
  <c r="V377" i="1"/>
  <c r="M377" i="1"/>
  <c r="V374" i="1"/>
  <c r="U374" i="1"/>
  <c r="V373" i="1"/>
  <c r="U373" i="1"/>
  <c r="W372" i="1"/>
  <c r="W373" i="1" s="1"/>
  <c r="V372" i="1"/>
  <c r="U370" i="1"/>
  <c r="U369" i="1"/>
  <c r="W368" i="1"/>
  <c r="V368" i="1"/>
  <c r="M368" i="1"/>
  <c r="V367" i="1"/>
  <c r="W367" i="1" s="1"/>
  <c r="M367" i="1"/>
  <c r="V366" i="1"/>
  <c r="V369" i="1" s="1"/>
  <c r="M366" i="1"/>
  <c r="V364" i="1"/>
  <c r="U364" i="1"/>
  <c r="V363" i="1"/>
  <c r="U363" i="1"/>
  <c r="V362" i="1"/>
  <c r="W362" i="1" s="1"/>
  <c r="W363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U353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V341" i="1"/>
  <c r="V352" i="1" s="1"/>
  <c r="M341" i="1"/>
  <c r="V340" i="1"/>
  <c r="W340" i="1" s="1"/>
  <c r="M340" i="1"/>
  <c r="V339" i="1"/>
  <c r="V353" i="1" s="1"/>
  <c r="M339" i="1"/>
  <c r="V337" i="1"/>
  <c r="U337" i="1"/>
  <c r="V336" i="1"/>
  <c r="U336" i="1"/>
  <c r="V335" i="1"/>
  <c r="W335" i="1" s="1"/>
  <c r="M335" i="1"/>
  <c r="W334" i="1"/>
  <c r="W336" i="1" s="1"/>
  <c r="V334" i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W323" i="1"/>
  <c r="V323" i="1"/>
  <c r="M323" i="1"/>
  <c r="V322" i="1"/>
  <c r="W322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V316" i="1"/>
  <c r="M316" i="1"/>
  <c r="V314" i="1"/>
  <c r="U314" i="1"/>
  <c r="U313" i="1"/>
  <c r="W312" i="1"/>
  <c r="V312" i="1"/>
  <c r="M312" i="1"/>
  <c r="V311" i="1"/>
  <c r="W311" i="1" s="1"/>
  <c r="M311" i="1"/>
  <c r="V310" i="1"/>
  <c r="W310" i="1" s="1"/>
  <c r="M310" i="1"/>
  <c r="V309" i="1"/>
  <c r="N469" i="1" s="1"/>
  <c r="M309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W284" i="1"/>
  <c r="V284" i="1"/>
  <c r="M469" i="1" s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W269" i="1"/>
  <c r="V269" i="1"/>
  <c r="M269" i="1"/>
  <c r="V268" i="1"/>
  <c r="M268" i="1"/>
  <c r="U266" i="1"/>
  <c r="V265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V250" i="1"/>
  <c r="W250" i="1" s="1"/>
  <c r="V249" i="1"/>
  <c r="W249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W238" i="1" s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V190" i="1"/>
  <c r="J469" i="1" s="1"/>
  <c r="M190" i="1"/>
  <c r="U187" i="1"/>
  <c r="U186" i="1"/>
  <c r="W185" i="1"/>
  <c r="V185" i="1"/>
  <c r="M185" i="1"/>
  <c r="V184" i="1"/>
  <c r="V186" i="1" s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V181" i="1" s="1"/>
  <c r="V164" i="1"/>
  <c r="M164" i="1"/>
  <c r="U162" i="1"/>
  <c r="U161" i="1"/>
  <c r="V160" i="1"/>
  <c r="W160" i="1" s="1"/>
  <c r="M160" i="1"/>
  <c r="W159" i="1"/>
  <c r="V159" i="1"/>
  <c r="M159" i="1"/>
  <c r="V158" i="1"/>
  <c r="W158" i="1" s="1"/>
  <c r="M158" i="1"/>
  <c r="W157" i="1"/>
  <c r="V157" i="1"/>
  <c r="M157" i="1"/>
  <c r="U155" i="1"/>
  <c r="U154" i="1"/>
  <c r="V153" i="1"/>
  <c r="W153" i="1" s="1"/>
  <c r="M153" i="1"/>
  <c r="V152" i="1"/>
  <c r="U150" i="1"/>
  <c r="U149" i="1"/>
  <c r="W148" i="1"/>
  <c r="V148" i="1"/>
  <c r="M148" i="1"/>
  <c r="W147" i="1"/>
  <c r="W149" i="1" s="1"/>
  <c r="V147" i="1"/>
  <c r="M147" i="1"/>
  <c r="U144" i="1"/>
  <c r="U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V143" i="1" s="1"/>
  <c r="M135" i="1"/>
  <c r="U132" i="1"/>
  <c r="U131" i="1"/>
  <c r="V130" i="1"/>
  <c r="W130" i="1" s="1"/>
  <c r="M130" i="1"/>
  <c r="W129" i="1"/>
  <c r="V129" i="1"/>
  <c r="M129" i="1"/>
  <c r="V128" i="1"/>
  <c r="V131" i="1" s="1"/>
  <c r="M128" i="1"/>
  <c r="U124" i="1"/>
  <c r="U123" i="1"/>
  <c r="V122" i="1"/>
  <c r="W122" i="1" s="1"/>
  <c r="M122" i="1"/>
  <c r="W121" i="1"/>
  <c r="V121" i="1"/>
  <c r="M121" i="1"/>
  <c r="V120" i="1"/>
  <c r="W120" i="1" s="1"/>
  <c r="M120" i="1"/>
  <c r="W119" i="1"/>
  <c r="V119" i="1"/>
  <c r="M119" i="1"/>
  <c r="U116" i="1"/>
  <c r="U115" i="1"/>
  <c r="W114" i="1"/>
  <c r="V114" i="1"/>
  <c r="W113" i="1"/>
  <c r="V113" i="1"/>
  <c r="M113" i="1"/>
  <c r="V112" i="1"/>
  <c r="W112" i="1" s="1"/>
  <c r="M112" i="1"/>
  <c r="W111" i="1"/>
  <c r="V111" i="1"/>
  <c r="M111" i="1"/>
  <c r="V110" i="1"/>
  <c r="V116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V107" i="1" s="1"/>
  <c r="U97" i="1"/>
  <c r="U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6" i="1" s="1"/>
  <c r="M88" i="1"/>
  <c r="W87" i="1"/>
  <c r="V87" i="1"/>
  <c r="V97" i="1" s="1"/>
  <c r="M87" i="1"/>
  <c r="U85" i="1"/>
  <c r="U84" i="1"/>
  <c r="W83" i="1"/>
  <c r="V83" i="1"/>
  <c r="M83" i="1"/>
  <c r="V82" i="1"/>
  <c r="W82" i="1" s="1"/>
  <c r="M82" i="1"/>
  <c r="W81" i="1"/>
  <c r="V81" i="1"/>
  <c r="W80" i="1"/>
  <c r="V80" i="1"/>
  <c r="W79" i="1"/>
  <c r="V79" i="1"/>
  <c r="M79" i="1"/>
  <c r="V78" i="1"/>
  <c r="V84" i="1" s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V76" i="1" s="1"/>
  <c r="U56" i="1"/>
  <c r="U55" i="1"/>
  <c r="W54" i="1"/>
  <c r="V54" i="1"/>
  <c r="W53" i="1"/>
  <c r="V53" i="1"/>
  <c r="M53" i="1"/>
  <c r="V52" i="1"/>
  <c r="V55" i="1" s="1"/>
  <c r="M52" i="1"/>
  <c r="V49" i="1"/>
  <c r="U49" i="1"/>
  <c r="U48" i="1"/>
  <c r="V47" i="1"/>
  <c r="W47" i="1" s="1"/>
  <c r="M47" i="1"/>
  <c r="W46" i="1"/>
  <c r="W48" i="1" s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M26" i="1"/>
  <c r="V24" i="1"/>
  <c r="U24" i="1"/>
  <c r="U459" i="1" s="1"/>
  <c r="V23" i="1"/>
  <c r="U23" i="1"/>
  <c r="W22" i="1"/>
  <c r="W23" i="1" s="1"/>
  <c r="V22" i="1"/>
  <c r="M22" i="1"/>
  <c r="H10" i="1"/>
  <c r="A9" i="1"/>
  <c r="F10" i="1" s="1"/>
  <c r="D7" i="1"/>
  <c r="N6" i="1"/>
  <c r="M2" i="1"/>
  <c r="W123" i="1" l="1"/>
  <c r="W96" i="1"/>
  <c r="W161" i="1"/>
  <c r="H9" i="1"/>
  <c r="U463" i="1"/>
  <c r="V32" i="1"/>
  <c r="V463" i="1" s="1"/>
  <c r="C469" i="1"/>
  <c r="W52" i="1"/>
  <c r="W55" i="1" s="1"/>
  <c r="W59" i="1"/>
  <c r="W75" i="1" s="1"/>
  <c r="W78" i="1"/>
  <c r="W84" i="1" s="1"/>
  <c r="W88" i="1"/>
  <c r="W99" i="1"/>
  <c r="W107" i="1" s="1"/>
  <c r="W110" i="1"/>
  <c r="W115" i="1" s="1"/>
  <c r="W128" i="1"/>
  <c r="W131" i="1" s="1"/>
  <c r="I469" i="1"/>
  <c r="V150" i="1"/>
  <c r="V162" i="1"/>
  <c r="W165" i="1"/>
  <c r="W184" i="1"/>
  <c r="W186" i="1" s="1"/>
  <c r="V217" i="1"/>
  <c r="V233" i="1"/>
  <c r="V256" i="1"/>
  <c r="V271" i="1"/>
  <c r="W268" i="1"/>
  <c r="W271" i="1" s="1"/>
  <c r="W389" i="1"/>
  <c r="W423" i="1"/>
  <c r="W440" i="1"/>
  <c r="W442" i="1" s="1"/>
  <c r="D469" i="1"/>
  <c r="J9" i="1"/>
  <c r="V115" i="1"/>
  <c r="V124" i="1"/>
  <c r="V155" i="1"/>
  <c r="W152" i="1"/>
  <c r="W154" i="1" s="1"/>
  <c r="V161" i="1"/>
  <c r="V206" i="1"/>
  <c r="W216" i="1"/>
  <c r="V225" i="1"/>
  <c r="W232" i="1"/>
  <c r="V272" i="1"/>
  <c r="W341" i="1"/>
  <c r="V359" i="1"/>
  <c r="V390" i="1"/>
  <c r="Q469" i="1"/>
  <c r="V412" i="1"/>
  <c r="W421" i="1"/>
  <c r="W425" i="1" s="1"/>
  <c r="W447" i="1"/>
  <c r="V453" i="1"/>
  <c r="V452" i="1"/>
  <c r="S469" i="1"/>
  <c r="V458" i="1"/>
  <c r="W456" i="1"/>
  <c r="W457" i="1" s="1"/>
  <c r="H469" i="1"/>
  <c r="A10" i="1"/>
  <c r="B469" i="1"/>
  <c r="V460" i="1"/>
  <c r="W27" i="1"/>
  <c r="W32" i="1" s="1"/>
  <c r="W35" i="1"/>
  <c r="W37" i="1" s="1"/>
  <c r="V38" i="1"/>
  <c r="V459" i="1" s="1"/>
  <c r="V48" i="1"/>
  <c r="V56" i="1"/>
  <c r="V85" i="1"/>
  <c r="V108" i="1"/>
  <c r="F469" i="1"/>
  <c r="V123" i="1"/>
  <c r="W135" i="1"/>
  <c r="W143" i="1" s="1"/>
  <c r="V144" i="1"/>
  <c r="V149" i="1"/>
  <c r="V154" i="1"/>
  <c r="V182" i="1"/>
  <c r="W164" i="1"/>
  <c r="W181" i="1" s="1"/>
  <c r="W190" i="1"/>
  <c r="W205" i="1" s="1"/>
  <c r="V244" i="1"/>
  <c r="K469" i="1"/>
  <c r="W248" i="1"/>
  <c r="W255" i="1" s="1"/>
  <c r="V255" i="1"/>
  <c r="V261" i="1"/>
  <c r="V260" i="1"/>
  <c r="V266" i="1"/>
  <c r="W264" i="1"/>
  <c r="W265" i="1" s="1"/>
  <c r="W292" i="1"/>
  <c r="V293" i="1"/>
  <c r="V326" i="1"/>
  <c r="W411" i="1"/>
  <c r="V443" i="1"/>
  <c r="V461" i="1"/>
  <c r="L469" i="1"/>
  <c r="F9" i="1"/>
  <c r="E469" i="1"/>
  <c r="V75" i="1"/>
  <c r="G469" i="1"/>
  <c r="V132" i="1"/>
  <c r="V187" i="1"/>
  <c r="V205" i="1"/>
  <c r="W225" i="1"/>
  <c r="V226" i="1"/>
  <c r="V245" i="1"/>
  <c r="W318" i="1"/>
  <c r="W325" i="1"/>
  <c r="O469" i="1"/>
  <c r="W359" i="1"/>
  <c r="V360" i="1"/>
  <c r="R469" i="1"/>
  <c r="V437" i="1"/>
  <c r="V438" i="1"/>
  <c r="W435" i="1"/>
  <c r="W437" i="1" s="1"/>
  <c r="V457" i="1"/>
  <c r="P469" i="1"/>
  <c r="V216" i="1"/>
  <c r="V232" i="1"/>
  <c r="V238" i="1"/>
  <c r="V292" i="1"/>
  <c r="V313" i="1"/>
  <c r="V325" i="1"/>
  <c r="V370" i="1"/>
  <c r="V389" i="1"/>
  <c r="V411" i="1"/>
  <c r="W258" i="1"/>
  <c r="W260" i="1" s="1"/>
  <c r="W309" i="1"/>
  <c r="W313" i="1" s="1"/>
  <c r="W339" i="1"/>
  <c r="W352" i="1" s="1"/>
  <c r="W366" i="1"/>
  <c r="W369" i="1" s="1"/>
  <c r="W428" i="1"/>
  <c r="W430" i="1" s="1"/>
  <c r="W450" i="1"/>
  <c r="W452" i="1" s="1"/>
  <c r="W464" i="1" l="1"/>
  <c r="V462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<sst xmlns="http://schemas.openxmlformats.org/spreadsheetml/2006/main" count="1680" uniqueCount="645">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</sst>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 t="s">
        <v>644</v>
      </c>
      <c r="I5" s="319"/>
      <c r="J5" s="319"/>
      <c r="K5" s="317"/>
      <c r="M5" s="25" t="s">
        <v>10</v>
      </c>
      <c r="N5" s="320">
        <v>45192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Суббота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0.375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590</v>
      </c>
      <c r="V61" s="305">
        <f t="shared" si="2"/>
        <v>594</v>
      </c>
      <c r="W61" s="37">
        <f>IFERROR(IF(V61=0,"",ROUNDUP(V61/H61,0)*0.02175),"")</f>
        <v>1.1962499999999998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4</v>
      </c>
      <c r="V66" s="305">
        <f t="shared" si="2"/>
        <v>4</v>
      </c>
      <c r="W66" s="37">
        <f t="shared" si="3"/>
        <v>9.3699999999999999E-3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55.629629629629626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55.999999999999993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1.2056199999999999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594</v>
      </c>
      <c r="V76" s="306">
        <f>IFERROR(SUM(V59:V74),"0")</f>
        <v>598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8.75</v>
      </c>
      <c r="V95" s="305">
        <f t="shared" si="5"/>
        <v>11.2</v>
      </c>
      <c r="W95" s="37">
        <f>IFERROR(IF(V95=0,"",ROUNDUP(V95/H95,0)*0.00502),"")</f>
        <v>2.0080000000000001E-2</v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3.125</v>
      </c>
      <c r="V96" s="306">
        <f>IFERROR(V87/H87,"0")+IFERROR(V88/H88,"0")+IFERROR(V89/H89,"0")+IFERROR(V90/H90,"0")+IFERROR(V91/H91,"0")+IFERROR(V92/H92,"0")+IFERROR(V93/H93,"0")+IFERROR(V94/H94,"0")+IFERROR(V95/H95,"0")</f>
        <v>4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2.0080000000000001E-2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8.75</v>
      </c>
      <c r="V97" s="306">
        <f>IFERROR(SUM(V87:V95),"0")</f>
        <v>11.2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140</v>
      </c>
      <c r="V100" s="305">
        <f t="shared" si="6"/>
        <v>142.80000000000001</v>
      </c>
      <c r="W100" s="37">
        <f>IFERROR(IF(V100=0,"",ROUNDUP(V100/H100,0)*0.02175),"")</f>
        <v>0.36974999999999997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16.666666666666664</v>
      </c>
      <c r="V107" s="306">
        <f>IFERROR(V99/H99,"0")+IFERROR(V100/H100,"0")+IFERROR(V101/H101,"0")+IFERROR(V102/H102,"0")+IFERROR(V103/H103,"0")+IFERROR(V104/H104,"0")+IFERROR(V105/H105,"0")+IFERROR(V106/H106,"0")</f>
        <v>17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0.36974999999999997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140</v>
      </c>
      <c r="V108" s="306">
        <f>IFERROR(SUM(V99:V106),"0")</f>
        <v>142.80000000000001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125</v>
      </c>
      <c r="V112" s="305">
        <f>IFERROR(IF(U112="",0,CEILING((U112/$H112),1)*$H112),"")</f>
        <v>129.6</v>
      </c>
      <c r="W112" s="37">
        <f>IFERROR(IF(V112=0,"",ROUNDUP(V112/H112,0)*0.02175),"")</f>
        <v>0.34799999999999998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15.4320987654321</v>
      </c>
      <c r="V115" s="306">
        <f>IFERROR(V110/H110,"0")+IFERROR(V111/H111,"0")+IFERROR(V112/H112,"0")+IFERROR(V113/H113,"0")+IFERROR(V114/H114,"0")</f>
        <v>16</v>
      </c>
      <c r="W115" s="306">
        <f>IFERROR(IF(W110="",0,W110),"0")+IFERROR(IF(W111="",0,W111),"0")+IFERROR(IF(W112="",0,W112),"0")+IFERROR(IF(W113="",0,W113),"0")+IFERROR(IF(W114="",0,W114),"0")</f>
        <v>0.34799999999999998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125</v>
      </c>
      <c r="V116" s="306">
        <f>IFERROR(SUM(V110:V114),"0")</f>
        <v>129.6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450</v>
      </c>
      <c r="V119" s="305">
        <f>IFERROR(IF(U119="",0,CEILING((U119/$H119),1)*$H119),"")</f>
        <v>453.59999999999997</v>
      </c>
      <c r="W119" s="37">
        <f>IFERROR(IF(V119=0,"",ROUNDUP(V119/H119,0)*0.02175),"")</f>
        <v>1.218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55.555555555555557</v>
      </c>
      <c r="V123" s="306">
        <f>IFERROR(V119/H119,"0")+IFERROR(V120/H120,"0")+IFERROR(V121/H121,"0")+IFERROR(V122/H122,"0")</f>
        <v>56</v>
      </c>
      <c r="W123" s="306">
        <f>IFERROR(IF(W119="",0,W119),"0")+IFERROR(IF(W120="",0,W120),"0")+IFERROR(IF(W121="",0,W121),"0")+IFERROR(IF(W122="",0,W122),"0")</f>
        <v>1.218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450</v>
      </c>
      <c r="V124" s="306">
        <f>IFERROR(SUM(V119:V122),"0")</f>
        <v>453.59999999999997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24.5</v>
      </c>
      <c r="V138" s="305">
        <f t="shared" si="7"/>
        <v>25.200000000000003</v>
      </c>
      <c r="W138" s="37">
        <f>IFERROR(IF(V138=0,"",ROUNDUP(V138/H138,0)*0.00502),"")</f>
        <v>6.0240000000000002E-2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11.666666666666666</v>
      </c>
      <c r="V143" s="306">
        <f>IFERROR(V135/H135,"0")+IFERROR(V136/H136,"0")+IFERROR(V137/H137,"0")+IFERROR(V138/H138,"0")+IFERROR(V139/H139,"0")+IFERROR(V140/H140,"0")+IFERROR(V141/H141,"0")+IFERROR(V142/H142,"0")</f>
        <v>12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6.0240000000000002E-2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24.5</v>
      </c>
      <c r="V144" s="306">
        <f>IFERROR(SUM(V135:V142),"0")</f>
        <v>25.200000000000003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260</v>
      </c>
      <c r="V165" s="305">
        <f t="shared" si="8"/>
        <v>261</v>
      </c>
      <c r="W165" s="37">
        <f>IFERROR(IF(V165=0,"",ROUNDUP(V165/H165,0)*0.02175),"")</f>
        <v>0.65249999999999997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144</v>
      </c>
      <c r="V172" s="305">
        <f t="shared" si="8"/>
        <v>144</v>
      </c>
      <c r="W172" s="37">
        <f>IFERROR(IF(V172=0,"",ROUNDUP(V172/H172,0)*0.00753),"")</f>
        <v>0.45180000000000003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200</v>
      </c>
      <c r="V176" s="305">
        <f t="shared" si="8"/>
        <v>201.6</v>
      </c>
      <c r="W176" s="37">
        <f t="shared" si="9"/>
        <v>0.63251999999999997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173.21839080459773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174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1.73682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604</v>
      </c>
      <c r="V182" s="306">
        <f>IFERROR(SUM(V164:V180),"0")</f>
        <v>606.6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128</v>
      </c>
      <c r="V185" s="305">
        <f>IFERROR(IF(U185="",0,CEILING((U185/$H185),1)*$H185),"")</f>
        <v>129.6</v>
      </c>
      <c r="W185" s="37">
        <f>IFERROR(IF(V185=0,"",ROUNDUP(V185/H185,0)*0.00753),"")</f>
        <v>0.40662000000000004</v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53.333333333333336</v>
      </c>
      <c r="V186" s="306">
        <f>IFERROR(V184/H184,"0")+IFERROR(V185/H185,"0")</f>
        <v>54</v>
      </c>
      <c r="W186" s="306">
        <f>IFERROR(IF(W184="",0,W184),"0")+IFERROR(IF(W185="",0,W185),"0")</f>
        <v>0.40662000000000004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128</v>
      </c>
      <c r="V187" s="306">
        <f>IFERROR(SUM(V184:V185),"0")</f>
        <v>129.6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70</v>
      </c>
      <c r="V212" s="305">
        <f>IFERROR(IF(U212="",0,CEILING((U212/$H212),1)*$H212),"")</f>
        <v>71.400000000000006</v>
      </c>
      <c r="W212" s="37">
        <f>IFERROR(IF(V212=0,"",ROUNDUP(V212/H212,0)*0.00753),"")</f>
        <v>0.12801000000000001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35</v>
      </c>
      <c r="V213" s="305">
        <f>IFERROR(IF(U213="",0,CEILING((U213/$H213),1)*$H213),"")</f>
        <v>37.800000000000004</v>
      </c>
      <c r="W213" s="37">
        <f>IFERROR(IF(V213=0,"",ROUNDUP(V213/H213,0)*0.00753),"")</f>
        <v>6.7769999999999997E-2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24.999999999999996</v>
      </c>
      <c r="V216" s="306">
        <f>IFERROR(V212/H212,"0")+IFERROR(V213/H213,"0")+IFERROR(V214/H214,"0")+IFERROR(V215/H215,"0")</f>
        <v>26</v>
      </c>
      <c r="W216" s="306">
        <f>IFERROR(IF(W212="",0,W212),"0")+IFERROR(IF(W213="",0,W213),"0")+IFERROR(IF(W214="",0,W214),"0")+IFERROR(IF(W215="",0,W215),"0")</f>
        <v>0.19578000000000001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105</v>
      </c>
      <c r="V217" s="306">
        <f>IFERROR(SUM(V212:V215),"0")</f>
        <v>109.20000000000002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260</v>
      </c>
      <c r="V228" s="305">
        <f>IFERROR(IF(U228="",0,CEILING((U228/$H228),1)*$H228),"")</f>
        <v>260.40000000000003</v>
      </c>
      <c r="W228" s="37">
        <f>IFERROR(IF(V228=0,"",ROUNDUP(V228/H228,0)*0.02175),"")</f>
        <v>0.6742499999999999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30.952380952380953</v>
      </c>
      <c r="V232" s="306">
        <f>IFERROR(V228/H228,"0")+IFERROR(V229/H229,"0")+IFERROR(V230/H230,"0")+IFERROR(V231/H231,"0")</f>
        <v>31.000000000000004</v>
      </c>
      <c r="W232" s="306">
        <f>IFERROR(IF(W228="",0,W228),"0")+IFERROR(IF(W229="",0,W229),"0")+IFERROR(IF(W230="",0,W230),"0")+IFERROR(IF(W231="",0,W231),"0")</f>
        <v>0.6742499999999999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260</v>
      </c>
      <c r="V233" s="306">
        <f>IFERROR(SUM(V228:V231),"0")</f>
        <v>260.40000000000003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2900</v>
      </c>
      <c r="V285" s="305">
        <f t="shared" si="14"/>
        <v>2910</v>
      </c>
      <c r="W285" s="37">
        <f>IFERROR(IF(V285=0,"",ROUNDUP(V285/H285,0)*0.02175),"")</f>
        <v>4.2195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2300</v>
      </c>
      <c r="V288" s="305">
        <f t="shared" si="14"/>
        <v>2310</v>
      </c>
      <c r="W288" s="37">
        <f>IFERROR(IF(V288=0,"",ROUNDUP(V288/H288,0)*0.02175),"")</f>
        <v>3.3494999999999999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80.394999999999996</v>
      </c>
      <c r="V290" s="305">
        <f t="shared" si="14"/>
        <v>85</v>
      </c>
      <c r="W290" s="37">
        <f>IFERROR(IF(V290=0,"",ROUNDUP(V290/H290,0)*0.00937),"")</f>
        <v>0.15928999999999999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362.74566666666669</v>
      </c>
      <c r="V292" s="306">
        <f>IFERROR(V284/H284,"0")+IFERROR(V285/H285,"0")+IFERROR(V286/H286,"0")+IFERROR(V287/H287,"0")+IFERROR(V288/H288,"0")+IFERROR(V289/H289,"0")+IFERROR(V290/H290,"0")+IFERROR(V291/H291,"0")</f>
        <v>365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7.7282900000000003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5280.3950000000004</v>
      </c>
      <c r="V293" s="306">
        <f>IFERROR(SUM(V284:V291),"0")</f>
        <v>5305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2500</v>
      </c>
      <c r="V295" s="305">
        <f>IFERROR(IF(U295="",0,CEILING((U295/$H295),1)*$H295),"")</f>
        <v>2505</v>
      </c>
      <c r="W295" s="37">
        <f>IFERROR(IF(V295=0,"",ROUNDUP(V295/H295,0)*0.02175),"")</f>
        <v>3.6322499999999995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166.66666666666666</v>
      </c>
      <c r="V297" s="306">
        <f>IFERROR(V295/H295,"0")+IFERROR(V296/H296,"0")</f>
        <v>167</v>
      </c>
      <c r="W297" s="306">
        <f>IFERROR(IF(W295="",0,W295),"0")+IFERROR(IF(W296="",0,W296),"0")</f>
        <v>3.6322499999999995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2500</v>
      </c>
      <c r="V298" s="306">
        <f>IFERROR(SUM(V295:V296),"0")</f>
        <v>2505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110</v>
      </c>
      <c r="V304" s="305">
        <f>IFERROR(IF(U304="",0,CEILING((U304/$H304),1)*$H304),"")</f>
        <v>117</v>
      </c>
      <c r="W304" s="37">
        <f>IFERROR(IF(V304=0,"",ROUNDUP(V304/H304,0)*0.02175),"")</f>
        <v>0.32624999999999998</v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14.102564102564102</v>
      </c>
      <c r="V305" s="306">
        <f>IFERROR(V304/H304,"0")</f>
        <v>15</v>
      </c>
      <c r="W305" s="306">
        <f>IFERROR(IF(W304="",0,W304),"0")</f>
        <v>0.32624999999999998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110</v>
      </c>
      <c r="V306" s="306">
        <f>IFERROR(SUM(V304:V304),"0")</f>
        <v>117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3.5</v>
      </c>
      <c r="V317" s="305">
        <f>IFERROR(IF(U317="",0,CEILING((U317/$H317),1)*$H317),"")</f>
        <v>5.6</v>
      </c>
      <c r="W317" s="37">
        <f>IFERROR(IF(V317=0,"",ROUNDUP(V317/H317,0)*0.00502),"")</f>
        <v>1.004E-2</v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1.25</v>
      </c>
      <c r="V318" s="306">
        <f>IFERROR(V316/H316,"0")+IFERROR(V317/H317,"0")</f>
        <v>2</v>
      </c>
      <c r="W318" s="306">
        <f>IFERROR(IF(W316="",0,W316),"0")+IFERROR(IF(W317="",0,W317),"0")</f>
        <v>1.004E-2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3.5</v>
      </c>
      <c r="V319" s="306">
        <f>IFERROR(SUM(V316:V317),"0")</f>
        <v>5.6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50</v>
      </c>
      <c r="V339" s="305">
        <f t="shared" ref="V339:V351" si="15">IFERROR(IF(U339="",0,CEILING((U339/$H339),1)*$H339),"")</f>
        <v>50.400000000000006</v>
      </c>
      <c r="W339" s="37">
        <f>IFERROR(IF(V339=0,"",ROUNDUP(V339/H339,0)*0.00753),"")</f>
        <v>9.0359999999999996E-2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30.8</v>
      </c>
      <c r="V342" s="305">
        <f t="shared" si="15"/>
        <v>31.919999999999998</v>
      </c>
      <c r="W342" s="37">
        <f>IFERROR(IF(V342=0,"",ROUNDUP(V342/H342,0)*0.00753),"")</f>
        <v>0.14307</v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30.238095238095241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31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0.23343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80.8</v>
      </c>
      <c r="V353" s="306">
        <f>IFERROR(SUM(V339:V351),"0")</f>
        <v>82.320000000000007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480</v>
      </c>
      <c r="V421" s="305">
        <f t="shared" si="19"/>
        <v>480.48</v>
      </c>
      <c r="W421" s="37">
        <f>IFERROR(IF(V421=0,"",ROUNDUP(V421/H421,0)*0.01196),"")</f>
        <v>1.08836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90.909090909090907</v>
      </c>
      <c r="V425" s="306">
        <f>IFERROR(V419/H419,"0")+IFERROR(V420/H420,"0")+IFERROR(V421/H421,"0")+IFERROR(V422/H422,"0")+IFERROR(V423/H423,"0")+IFERROR(V424/H424,"0")</f>
        <v>91</v>
      </c>
      <c r="W425" s="306">
        <f>IFERROR(IF(W419="",0,W419),"0")+IFERROR(IF(W420="",0,W420),"0")+IFERROR(IF(W421="",0,W421),"0")+IFERROR(IF(W422="",0,W422),"0")+IFERROR(IF(W423="",0,W423),"0")+IFERROR(IF(W424="",0,W424),"0")</f>
        <v>1.08836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480</v>
      </c>
      <c r="V426" s="306">
        <f>IFERROR(SUM(V419:V424),"0")</f>
        <v>480.48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120</v>
      </c>
      <c r="V456" s="305">
        <f>IFERROR(IF(U456="",0,CEILING((U456/$H456),1)*$H456),"")</f>
        <v>124.8</v>
      </c>
      <c r="W456" s="37">
        <f>IFERROR(IF(V456=0,"",ROUNDUP(V456/H456,0)*0.02175),"")</f>
        <v>0.34799999999999998</v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15.384615384615385</v>
      </c>
      <c r="V457" s="306">
        <f>IFERROR(V456/H456,"0")</f>
        <v>16</v>
      </c>
      <c r="W457" s="306">
        <f>IFERROR(IF(W456="",0,W456),"0")</f>
        <v>0.34799999999999998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120</v>
      </c>
      <c r="V458" s="306">
        <f>IFERROR(SUM(V456:V456),"0")</f>
        <v>124.8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11013.945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11086.4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11499.093838763369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11575.925999999998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18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18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11949.093838763369</v>
      </c>
      <c r="V462" s="306">
        <f>GrossWeightTotalR+PalletQtyTotalR*25</f>
        <v>12025.925999999998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1121.8764213419618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1133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19.601780000000002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881.6</v>
      </c>
      <c r="F469" s="47">
        <f>IFERROR(V119*1,"0")+IFERROR(V120*1,"0")+IFERROR(V121*1,"0")+IFERROR(V122*1,"0")</f>
        <v>453.59999999999997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25.200000000000003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736.2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369.6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7927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5.6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82.320000000000007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480.48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124.8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2023-09-21T10:49:07Z</dcterms:modified>
</cp:coreProperties>
</file>