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6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U461" i="1" l="1"/>
  <c r="U460" i="1"/>
  <c r="U462" i="1" s="1"/>
  <c r="U458" i="1"/>
  <c r="V457" i="1"/>
  <c r="U457" i="1"/>
  <c r="V456" i="1"/>
  <c r="M456" i="1"/>
  <c r="U453" i="1"/>
  <c r="U452" i="1"/>
  <c r="V451" i="1"/>
  <c r="W451" i="1" s="1"/>
  <c r="M451" i="1"/>
  <c r="V450" i="1"/>
  <c r="M450" i="1"/>
  <c r="V448" i="1"/>
  <c r="U448" i="1"/>
  <c r="V447" i="1"/>
  <c r="U447" i="1"/>
  <c r="V446" i="1"/>
  <c r="W446" i="1" s="1"/>
  <c r="M446" i="1"/>
  <c r="W445" i="1"/>
  <c r="V445" i="1"/>
  <c r="M445" i="1"/>
  <c r="U443" i="1"/>
  <c r="U442" i="1"/>
  <c r="W441" i="1"/>
  <c r="V441" i="1"/>
  <c r="M441" i="1"/>
  <c r="V440" i="1"/>
  <c r="V442" i="1" s="1"/>
  <c r="M440" i="1"/>
  <c r="U438" i="1"/>
  <c r="U437" i="1"/>
  <c r="V436" i="1"/>
  <c r="W436" i="1" s="1"/>
  <c r="M436" i="1"/>
  <c r="V435" i="1"/>
  <c r="M435" i="1"/>
  <c r="U431" i="1"/>
  <c r="V430" i="1"/>
  <c r="U430" i="1"/>
  <c r="V429" i="1"/>
  <c r="W429" i="1" s="1"/>
  <c r="M429" i="1"/>
  <c r="V428" i="1"/>
  <c r="V431" i="1" s="1"/>
  <c r="M428" i="1"/>
  <c r="U426" i="1"/>
  <c r="U425" i="1"/>
  <c r="V424" i="1"/>
  <c r="W424" i="1" s="1"/>
  <c r="V423" i="1"/>
  <c r="V425" i="1" s="1"/>
  <c r="V422" i="1"/>
  <c r="W422" i="1" s="1"/>
  <c r="W421" i="1"/>
  <c r="V421" i="1"/>
  <c r="M421" i="1"/>
  <c r="V420" i="1"/>
  <c r="W420" i="1" s="1"/>
  <c r="M420" i="1"/>
  <c r="V419" i="1"/>
  <c r="W419" i="1" s="1"/>
  <c r="M419" i="1"/>
  <c r="V417" i="1"/>
  <c r="U417" i="1"/>
  <c r="V416" i="1"/>
  <c r="U416" i="1"/>
  <c r="V415" i="1"/>
  <c r="W415" i="1" s="1"/>
  <c r="M415" i="1"/>
  <c r="W414" i="1"/>
  <c r="W416" i="1" s="1"/>
  <c r="V414" i="1"/>
  <c r="M414" i="1"/>
  <c r="U412" i="1"/>
  <c r="U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5" i="1"/>
  <c r="V412" i="1" s="1"/>
  <c r="M405" i="1"/>
  <c r="V404" i="1"/>
  <c r="W404" i="1" s="1"/>
  <c r="M404" i="1"/>
  <c r="V403" i="1"/>
  <c r="W403" i="1" s="1"/>
  <c r="M403" i="1"/>
  <c r="W402" i="1"/>
  <c r="V402" i="1"/>
  <c r="M402" i="1"/>
  <c r="V398" i="1"/>
  <c r="U398" i="1"/>
  <c r="V397" i="1"/>
  <c r="U397" i="1"/>
  <c r="W396" i="1"/>
  <c r="W397" i="1" s="1"/>
  <c r="V396" i="1"/>
  <c r="M396" i="1"/>
  <c r="V394" i="1"/>
  <c r="U394" i="1"/>
  <c r="V393" i="1"/>
  <c r="U393" i="1"/>
  <c r="W392" i="1"/>
  <c r="W393" i="1" s="1"/>
  <c r="V392" i="1"/>
  <c r="M392" i="1"/>
  <c r="U390" i="1"/>
  <c r="U389" i="1"/>
  <c r="W388" i="1"/>
  <c r="V388" i="1"/>
  <c r="M388" i="1"/>
  <c r="W387" i="1"/>
  <c r="V387" i="1"/>
  <c r="M387" i="1"/>
  <c r="V386" i="1"/>
  <c r="W386" i="1" s="1"/>
  <c r="M386" i="1"/>
  <c r="V385" i="1"/>
  <c r="W385" i="1" s="1"/>
  <c r="V384" i="1"/>
  <c r="V390" i="1" s="1"/>
  <c r="M384" i="1"/>
  <c r="V383" i="1"/>
  <c r="W383" i="1" s="1"/>
  <c r="M383" i="1"/>
  <c r="V382" i="1"/>
  <c r="W382" i="1" s="1"/>
  <c r="M382" i="1"/>
  <c r="V380" i="1"/>
  <c r="U380" i="1"/>
  <c r="V379" i="1"/>
  <c r="U379" i="1"/>
  <c r="V378" i="1"/>
  <c r="W378" i="1" s="1"/>
  <c r="M378" i="1"/>
  <c r="W377" i="1"/>
  <c r="W379" i="1" s="1"/>
  <c r="V377" i="1"/>
  <c r="M377" i="1"/>
  <c r="V374" i="1"/>
  <c r="U374" i="1"/>
  <c r="V373" i="1"/>
  <c r="U373" i="1"/>
  <c r="W372" i="1"/>
  <c r="W373" i="1" s="1"/>
  <c r="V372" i="1"/>
  <c r="U370" i="1"/>
  <c r="U369" i="1"/>
  <c r="V368" i="1"/>
  <c r="W368" i="1" s="1"/>
  <c r="M368" i="1"/>
  <c r="V367" i="1"/>
  <c r="W367" i="1" s="1"/>
  <c r="M367" i="1"/>
  <c r="V366" i="1"/>
  <c r="V369" i="1" s="1"/>
  <c r="M366" i="1"/>
  <c r="V364" i="1"/>
  <c r="U364" i="1"/>
  <c r="V363" i="1"/>
  <c r="U363" i="1"/>
  <c r="V362" i="1"/>
  <c r="W362" i="1" s="1"/>
  <c r="W363" i="1" s="1"/>
  <c r="M362" i="1"/>
  <c r="U360" i="1"/>
  <c r="U359" i="1"/>
  <c r="V358" i="1"/>
  <c r="W358" i="1" s="1"/>
  <c r="M358" i="1"/>
  <c r="W357" i="1"/>
  <c r="V357" i="1"/>
  <c r="M357" i="1"/>
  <c r="V356" i="1"/>
  <c r="W356" i="1" s="1"/>
  <c r="M356" i="1"/>
  <c r="V355" i="1"/>
  <c r="W355" i="1" s="1"/>
  <c r="M355" i="1"/>
  <c r="U353" i="1"/>
  <c r="V352" i="1"/>
  <c r="U352" i="1"/>
  <c r="V351" i="1"/>
  <c r="W351" i="1" s="1"/>
  <c r="W350" i="1"/>
  <c r="V350" i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W345" i="1"/>
  <c r="V345" i="1"/>
  <c r="M345" i="1"/>
  <c r="V344" i="1"/>
  <c r="W344" i="1" s="1"/>
  <c r="M344" i="1"/>
  <c r="V343" i="1"/>
  <c r="W343" i="1" s="1"/>
  <c r="M343" i="1"/>
  <c r="W342" i="1"/>
  <c r="V342" i="1"/>
  <c r="M342" i="1"/>
  <c r="V341" i="1"/>
  <c r="W341" i="1" s="1"/>
  <c r="M341" i="1"/>
  <c r="V340" i="1"/>
  <c r="W340" i="1" s="1"/>
  <c r="M340" i="1"/>
  <c r="V339" i="1"/>
  <c r="V353" i="1" s="1"/>
  <c r="M339" i="1"/>
  <c r="V337" i="1"/>
  <c r="U337" i="1"/>
  <c r="V336" i="1"/>
  <c r="U336" i="1"/>
  <c r="V335" i="1"/>
  <c r="W335" i="1" s="1"/>
  <c r="M335" i="1"/>
  <c r="W334" i="1"/>
  <c r="W336" i="1" s="1"/>
  <c r="V334" i="1"/>
  <c r="O469" i="1" s="1"/>
  <c r="M334" i="1"/>
  <c r="V330" i="1"/>
  <c r="U330" i="1"/>
  <c r="V329" i="1"/>
  <c r="U329" i="1"/>
  <c r="W328" i="1"/>
  <c r="W329" i="1" s="1"/>
  <c r="V328" i="1"/>
  <c r="M328" i="1"/>
  <c r="U326" i="1"/>
  <c r="U325" i="1"/>
  <c r="W324" i="1"/>
  <c r="V324" i="1"/>
  <c r="M324" i="1"/>
  <c r="V323" i="1"/>
  <c r="W323" i="1" s="1"/>
  <c r="M323" i="1"/>
  <c r="V322" i="1"/>
  <c r="W322" i="1" s="1"/>
  <c r="M322" i="1"/>
  <c r="V321" i="1"/>
  <c r="W321" i="1" s="1"/>
  <c r="M321" i="1"/>
  <c r="V319" i="1"/>
  <c r="U319" i="1"/>
  <c r="V318" i="1"/>
  <c r="U318" i="1"/>
  <c r="V317" i="1"/>
  <c r="W317" i="1" s="1"/>
  <c r="M317" i="1"/>
  <c r="W316" i="1"/>
  <c r="W318" i="1" s="1"/>
  <c r="V316" i="1"/>
  <c r="M316" i="1"/>
  <c r="U314" i="1"/>
  <c r="U313" i="1"/>
  <c r="W312" i="1"/>
  <c r="V312" i="1"/>
  <c r="M312" i="1"/>
  <c r="V311" i="1"/>
  <c r="W311" i="1" s="1"/>
  <c r="M311" i="1"/>
  <c r="V310" i="1"/>
  <c r="W310" i="1" s="1"/>
  <c r="M310" i="1"/>
  <c r="V309" i="1"/>
  <c r="M309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V295" i="1"/>
  <c r="M295" i="1"/>
  <c r="U293" i="1"/>
  <c r="U292" i="1"/>
  <c r="W291" i="1"/>
  <c r="V291" i="1"/>
  <c r="M291" i="1"/>
  <c r="V290" i="1"/>
  <c r="W290" i="1" s="1"/>
  <c r="M290" i="1"/>
  <c r="V289" i="1"/>
  <c r="W289" i="1" s="1"/>
  <c r="W288" i="1"/>
  <c r="V288" i="1"/>
  <c r="M288" i="1"/>
  <c r="W287" i="1"/>
  <c r="V287" i="1"/>
  <c r="M287" i="1"/>
  <c r="V286" i="1"/>
  <c r="W286" i="1" s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W269" i="1"/>
  <c r="V269" i="1"/>
  <c r="M269" i="1"/>
  <c r="V268" i="1"/>
  <c r="M268" i="1"/>
  <c r="U266" i="1"/>
  <c r="V265" i="1"/>
  <c r="U265" i="1"/>
  <c r="V264" i="1"/>
  <c r="M264" i="1"/>
  <c r="U261" i="1"/>
  <c r="U260" i="1"/>
  <c r="V259" i="1"/>
  <c r="W259" i="1" s="1"/>
  <c r="M259" i="1"/>
  <c r="V258" i="1"/>
  <c r="M258" i="1"/>
  <c r="U256" i="1"/>
  <c r="U255" i="1"/>
  <c r="V254" i="1"/>
  <c r="W254" i="1" s="1"/>
  <c r="M254" i="1"/>
  <c r="W253" i="1"/>
  <c r="V253" i="1"/>
  <c r="M253" i="1"/>
  <c r="W252" i="1"/>
  <c r="V252" i="1"/>
  <c r="M252" i="1"/>
  <c r="V251" i="1"/>
  <c r="W251" i="1" s="1"/>
  <c r="M251" i="1"/>
  <c r="V250" i="1"/>
  <c r="W250" i="1" s="1"/>
  <c r="V249" i="1"/>
  <c r="W249" i="1" s="1"/>
  <c r="M249" i="1"/>
  <c r="V248" i="1"/>
  <c r="M248" i="1"/>
  <c r="U245" i="1"/>
  <c r="W244" i="1"/>
  <c r="U244" i="1"/>
  <c r="V243" i="1"/>
  <c r="W243" i="1" s="1"/>
  <c r="M243" i="1"/>
  <c r="V242" i="1"/>
  <c r="W242" i="1" s="1"/>
  <c r="M242" i="1"/>
  <c r="W241" i="1"/>
  <c r="V241" i="1"/>
  <c r="V245" i="1" s="1"/>
  <c r="M241" i="1"/>
  <c r="V239" i="1"/>
  <c r="U239" i="1"/>
  <c r="U238" i="1"/>
  <c r="W237" i="1"/>
  <c r="V237" i="1"/>
  <c r="M237" i="1"/>
  <c r="W236" i="1"/>
  <c r="V236" i="1"/>
  <c r="V235" i="1"/>
  <c r="W235" i="1" s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V194" i="1"/>
  <c r="V205" i="1" s="1"/>
  <c r="M194" i="1"/>
  <c r="V193" i="1"/>
  <c r="W193" i="1" s="1"/>
  <c r="M193" i="1"/>
  <c r="V192" i="1"/>
  <c r="W192" i="1" s="1"/>
  <c r="M192" i="1"/>
  <c r="W191" i="1"/>
  <c r="V191" i="1"/>
  <c r="M191" i="1"/>
  <c r="V190" i="1"/>
  <c r="M190" i="1"/>
  <c r="U187" i="1"/>
  <c r="U186" i="1"/>
  <c r="W185" i="1"/>
  <c r="V185" i="1"/>
  <c r="M185" i="1"/>
  <c r="V184" i="1"/>
  <c r="V186" i="1" s="1"/>
  <c r="M184" i="1"/>
  <c r="U182" i="1"/>
  <c r="U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M167" i="1"/>
  <c r="W166" i="1"/>
  <c r="V166" i="1"/>
  <c r="M166" i="1"/>
  <c r="V165" i="1"/>
  <c r="V181" i="1" s="1"/>
  <c r="V164" i="1"/>
  <c r="M164" i="1"/>
  <c r="U162" i="1"/>
  <c r="U161" i="1"/>
  <c r="V160" i="1"/>
  <c r="W160" i="1" s="1"/>
  <c r="M160" i="1"/>
  <c r="W159" i="1"/>
  <c r="V159" i="1"/>
  <c r="M159" i="1"/>
  <c r="V158" i="1"/>
  <c r="W158" i="1" s="1"/>
  <c r="M158" i="1"/>
  <c r="W157" i="1"/>
  <c r="W161" i="1" s="1"/>
  <c r="V157" i="1"/>
  <c r="M157" i="1"/>
  <c r="U155" i="1"/>
  <c r="U154" i="1"/>
  <c r="V153" i="1"/>
  <c r="W153" i="1" s="1"/>
  <c r="M153" i="1"/>
  <c r="V152" i="1"/>
  <c r="U150" i="1"/>
  <c r="U149" i="1"/>
  <c r="W148" i="1"/>
  <c r="V148" i="1"/>
  <c r="M148" i="1"/>
  <c r="W147" i="1"/>
  <c r="W149" i="1" s="1"/>
  <c r="V147" i="1"/>
  <c r="M147" i="1"/>
  <c r="U144" i="1"/>
  <c r="U143" i="1"/>
  <c r="V142" i="1"/>
  <c r="W142" i="1" s="1"/>
  <c r="M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M135" i="1"/>
  <c r="U132" i="1"/>
  <c r="U131" i="1"/>
  <c r="V130" i="1"/>
  <c r="W130" i="1" s="1"/>
  <c r="M130" i="1"/>
  <c r="W129" i="1"/>
  <c r="V129" i="1"/>
  <c r="M129" i="1"/>
  <c r="V128" i="1"/>
  <c r="G469" i="1" s="1"/>
  <c r="M128" i="1"/>
  <c r="U124" i="1"/>
  <c r="U123" i="1"/>
  <c r="V122" i="1"/>
  <c r="W122" i="1" s="1"/>
  <c r="M122" i="1"/>
  <c r="W121" i="1"/>
  <c r="V121" i="1"/>
  <c r="M121" i="1"/>
  <c r="V120" i="1"/>
  <c r="W120" i="1" s="1"/>
  <c r="M120" i="1"/>
  <c r="W119" i="1"/>
  <c r="W123" i="1" s="1"/>
  <c r="V119" i="1"/>
  <c r="M119" i="1"/>
  <c r="U116" i="1"/>
  <c r="U115" i="1"/>
  <c r="W114" i="1"/>
  <c r="V114" i="1"/>
  <c r="W113" i="1"/>
  <c r="V113" i="1"/>
  <c r="M113" i="1"/>
  <c r="V112" i="1"/>
  <c r="W112" i="1" s="1"/>
  <c r="M112" i="1"/>
  <c r="W111" i="1"/>
  <c r="V111" i="1"/>
  <c r="M111" i="1"/>
  <c r="V110" i="1"/>
  <c r="V115" i="1" s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W100" i="1" s="1"/>
  <c r="V99" i="1"/>
  <c r="V107" i="1" s="1"/>
  <c r="U97" i="1"/>
  <c r="U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V96" i="1" s="1"/>
  <c r="M88" i="1"/>
  <c r="W87" i="1"/>
  <c r="V87" i="1"/>
  <c r="V97" i="1" s="1"/>
  <c r="M87" i="1"/>
  <c r="U85" i="1"/>
  <c r="U84" i="1"/>
  <c r="W83" i="1"/>
  <c r="V83" i="1"/>
  <c r="M83" i="1"/>
  <c r="V82" i="1"/>
  <c r="W82" i="1" s="1"/>
  <c r="M82" i="1"/>
  <c r="W81" i="1"/>
  <c r="V81" i="1"/>
  <c r="W80" i="1"/>
  <c r="V80" i="1"/>
  <c r="W79" i="1"/>
  <c r="V79" i="1"/>
  <c r="M79" i="1"/>
  <c r="V78" i="1"/>
  <c r="V84" i="1" s="1"/>
  <c r="U76" i="1"/>
  <c r="U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E469" i="1" s="1"/>
  <c r="U56" i="1"/>
  <c r="U55" i="1"/>
  <c r="W54" i="1"/>
  <c r="V54" i="1"/>
  <c r="W53" i="1"/>
  <c r="V53" i="1"/>
  <c r="M53" i="1"/>
  <c r="V52" i="1"/>
  <c r="V55" i="1" s="1"/>
  <c r="M52" i="1"/>
  <c r="U49" i="1"/>
  <c r="U48" i="1"/>
  <c r="V47" i="1"/>
  <c r="V49" i="1" s="1"/>
  <c r="M47" i="1"/>
  <c r="W46" i="1"/>
  <c r="V46" i="1"/>
  <c r="M46" i="1"/>
  <c r="U42" i="1"/>
  <c r="V41" i="1"/>
  <c r="U41" i="1"/>
  <c r="W40" i="1"/>
  <c r="W41" i="1" s="1"/>
  <c r="V40" i="1"/>
  <c r="V42" i="1" s="1"/>
  <c r="M40" i="1"/>
  <c r="U38" i="1"/>
  <c r="V37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V33" i="1" s="1"/>
  <c r="M29" i="1"/>
  <c r="W28" i="1"/>
  <c r="V28" i="1"/>
  <c r="M28" i="1"/>
  <c r="V27" i="1"/>
  <c r="W27" i="1" s="1"/>
  <c r="M27" i="1"/>
  <c r="W26" i="1"/>
  <c r="V26" i="1"/>
  <c r="V32" i="1" s="1"/>
  <c r="M26" i="1"/>
  <c r="V24" i="1"/>
  <c r="U24" i="1"/>
  <c r="U459" i="1" s="1"/>
  <c r="V23" i="1"/>
  <c r="U23" i="1"/>
  <c r="W22" i="1"/>
  <c r="W23" i="1" s="1"/>
  <c r="V22" i="1"/>
  <c r="M22" i="1"/>
  <c r="H10" i="1"/>
  <c r="A9" i="1"/>
  <c r="F10" i="1" s="1"/>
  <c r="D7" i="1"/>
  <c r="N6" i="1"/>
  <c r="M2" i="1"/>
  <c r="H9" i="1" l="1"/>
  <c r="U463" i="1"/>
  <c r="W29" i="1"/>
  <c r="W32" i="1" s="1"/>
  <c r="W464" i="1" s="1"/>
  <c r="C469" i="1"/>
  <c r="W47" i="1"/>
  <c r="W48" i="1" s="1"/>
  <c r="W52" i="1"/>
  <c r="W55" i="1" s="1"/>
  <c r="W59" i="1"/>
  <c r="W75" i="1" s="1"/>
  <c r="W78" i="1"/>
  <c r="W84" i="1" s="1"/>
  <c r="W88" i="1"/>
  <c r="W96" i="1" s="1"/>
  <c r="W99" i="1"/>
  <c r="W107" i="1" s="1"/>
  <c r="W110" i="1"/>
  <c r="W115" i="1" s="1"/>
  <c r="V116" i="1"/>
  <c r="W128" i="1"/>
  <c r="W131" i="1" s="1"/>
  <c r="V131" i="1"/>
  <c r="I469" i="1"/>
  <c r="V150" i="1"/>
  <c r="V162" i="1"/>
  <c r="W165" i="1"/>
  <c r="W184" i="1"/>
  <c r="W186" i="1" s="1"/>
  <c r="W194" i="1"/>
  <c r="V217" i="1"/>
  <c r="V233" i="1"/>
  <c r="V256" i="1"/>
  <c r="V271" i="1"/>
  <c r="W268" i="1"/>
  <c r="W271" i="1" s="1"/>
  <c r="V314" i="1"/>
  <c r="W389" i="1"/>
  <c r="W425" i="1"/>
  <c r="W423" i="1"/>
  <c r="W440" i="1"/>
  <c r="W442" i="1" s="1"/>
  <c r="D469" i="1"/>
  <c r="J9" i="1"/>
  <c r="V124" i="1"/>
  <c r="V143" i="1"/>
  <c r="V155" i="1"/>
  <c r="W152" i="1"/>
  <c r="W154" i="1" s="1"/>
  <c r="V161" i="1"/>
  <c r="J469" i="1"/>
  <c r="V206" i="1"/>
  <c r="W216" i="1"/>
  <c r="V225" i="1"/>
  <c r="W232" i="1"/>
  <c r="W238" i="1"/>
  <c r="V272" i="1"/>
  <c r="M469" i="1"/>
  <c r="W297" i="1"/>
  <c r="N469" i="1"/>
  <c r="V359" i="1"/>
  <c r="W384" i="1"/>
  <c r="Q469" i="1"/>
  <c r="W405" i="1"/>
  <c r="W411" i="1" s="1"/>
  <c r="V426" i="1"/>
  <c r="W447" i="1"/>
  <c r="V453" i="1"/>
  <c r="V452" i="1"/>
  <c r="S469" i="1"/>
  <c r="V458" i="1"/>
  <c r="W456" i="1"/>
  <c r="W457" i="1" s="1"/>
  <c r="H469" i="1"/>
  <c r="A10" i="1"/>
  <c r="B469" i="1"/>
  <c r="V460" i="1"/>
  <c r="W35" i="1"/>
  <c r="W37" i="1" s="1"/>
  <c r="V48" i="1"/>
  <c r="V463" i="1" s="1"/>
  <c r="V56" i="1"/>
  <c r="V459" i="1" s="1"/>
  <c r="V76" i="1"/>
  <c r="V85" i="1"/>
  <c r="V108" i="1"/>
  <c r="F469" i="1"/>
  <c r="V123" i="1"/>
  <c r="W135" i="1"/>
  <c r="W143" i="1" s="1"/>
  <c r="V144" i="1"/>
  <c r="V149" i="1"/>
  <c r="V154" i="1"/>
  <c r="V182" i="1"/>
  <c r="W164" i="1"/>
  <c r="W181" i="1" s="1"/>
  <c r="W190" i="1"/>
  <c r="W205" i="1" s="1"/>
  <c r="V244" i="1"/>
  <c r="K469" i="1"/>
  <c r="W248" i="1"/>
  <c r="W255" i="1" s="1"/>
  <c r="V255" i="1"/>
  <c r="V261" i="1"/>
  <c r="V260" i="1"/>
  <c r="V266" i="1"/>
  <c r="W264" i="1"/>
  <c r="W265" i="1" s="1"/>
  <c r="W292" i="1"/>
  <c r="V293" i="1"/>
  <c r="V326" i="1"/>
  <c r="V443" i="1"/>
  <c r="V461" i="1"/>
  <c r="L469" i="1"/>
  <c r="F9" i="1"/>
  <c r="V75" i="1"/>
  <c r="V132" i="1"/>
  <c r="V187" i="1"/>
  <c r="W225" i="1"/>
  <c r="V226" i="1"/>
  <c r="W325" i="1"/>
  <c r="W359" i="1"/>
  <c r="V360" i="1"/>
  <c r="R469" i="1"/>
  <c r="V437" i="1"/>
  <c r="V438" i="1"/>
  <c r="W435" i="1"/>
  <c r="W437" i="1" s="1"/>
  <c r="P469" i="1"/>
  <c r="V216" i="1"/>
  <c r="V232" i="1"/>
  <c r="V238" i="1"/>
  <c r="V292" i="1"/>
  <c r="V313" i="1"/>
  <c r="V325" i="1"/>
  <c r="V370" i="1"/>
  <c r="V389" i="1"/>
  <c r="V411" i="1"/>
  <c r="W258" i="1"/>
  <c r="W260" i="1" s="1"/>
  <c r="W309" i="1"/>
  <c r="W313" i="1" s="1"/>
  <c r="W339" i="1"/>
  <c r="W352" i="1" s="1"/>
  <c r="W366" i="1"/>
  <c r="W369" i="1" s="1"/>
  <c r="W428" i="1"/>
  <c r="W430" i="1" s="1"/>
  <c r="W450" i="1"/>
  <c r="W452" i="1" s="1"/>
  <c r="V462" i="1" l="1"/>
</calcChain>
</file>

<file path=xl/sharedStrings.xml><?xml version="1.0" encoding="utf-8"?>
<sst xmlns="http://schemas.openxmlformats.org/spreadsheetml/2006/main" count="1680" uniqueCount="645">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</sst>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 t="s">
        <v>644</v>
      </c>
      <c r="I5" s="319"/>
      <c r="J5" s="319"/>
      <c r="K5" s="317"/>
      <c r="M5" s="25" t="s">
        <v>10</v>
      </c>
      <c r="N5" s="320">
        <v>45192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302" customFormat="1" ht="24" customHeight="1" x14ac:dyDescent="0.2">
      <c r="A6" s="313" t="s">
        <v>13</v>
      </c>
      <c r="B6" s="314"/>
      <c r="C6" s="315"/>
      <c r="D6" s="325" t="s">
        <v>14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Суббота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336" t="str">
        <f>IFERROR(VLOOKUP(DeliveryAddress,Table,3,0),1)</f>
        <v>2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302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0.5</v>
      </c>
      <c r="O8" s="321"/>
      <c r="Q8" s="312"/>
      <c r="R8" s="323"/>
      <c r="S8" s="332"/>
      <c r="T8" s="333"/>
      <c r="Y8" s="52"/>
      <c r="Z8" s="52"/>
      <c r="AA8" s="52"/>
    </row>
    <row r="9" spans="1:28" s="30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302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301" t="s">
        <v>56</v>
      </c>
      <c r="S18" s="301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299"/>
      <c r="Y20" s="299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299"/>
      <c r="Y44" s="299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700</v>
      </c>
      <c r="V46" s="305">
        <f>IFERROR(IF(U46="",0,CEILING((U46/$H46),1)*$H46),"")</f>
        <v>702</v>
      </c>
      <c r="W46" s="37">
        <f>IFERROR(IF(V46=0,"",ROUNDUP(V46/H46,0)*0.02175),"")</f>
        <v>1.4137499999999998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64.81481481481481</v>
      </c>
      <c r="V48" s="306">
        <f>IFERROR(V46/H46,"0")+IFERROR(V47/H47,"0")</f>
        <v>65</v>
      </c>
      <c r="W48" s="306">
        <f>IFERROR(IF(W46="",0,W46),"0")+IFERROR(IF(W47="",0,W47),"0")</f>
        <v>1.4137499999999998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700</v>
      </c>
      <c r="V49" s="306">
        <f>IFERROR(SUM(V46:V47),"0")</f>
        <v>702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299"/>
      <c r="Y50" s="299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299"/>
      <c r="Y57" s="299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610</v>
      </c>
      <c r="V60" s="305">
        <f t="shared" si="2"/>
        <v>615.6</v>
      </c>
      <c r="W60" s="37">
        <f>IFERROR(IF(V60=0,"",ROUNDUP(V60/H60,0)*0.02175),"")</f>
        <v>1.2397499999999999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530</v>
      </c>
      <c r="V61" s="305">
        <f t="shared" si="2"/>
        <v>540</v>
      </c>
      <c r="W61" s="37">
        <f>IFERROR(IF(V61=0,"",ROUNDUP(V61/H61,0)*0.02175),"")</f>
        <v>1.0874999999999999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449.72940000000011</v>
      </c>
      <c r="V62" s="305">
        <f t="shared" si="2"/>
        <v>453.6</v>
      </c>
      <c r="W62" s="37">
        <f>IFERROR(IF(V62=0,"",ROUNDUP(V62/H62,0)*0.02175),"")</f>
        <v>0.91349999999999998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320</v>
      </c>
      <c r="V63" s="305">
        <f t="shared" si="2"/>
        <v>324</v>
      </c>
      <c r="W63" s="37">
        <f>IFERROR(IF(V63=0,"",ROUNDUP(V63/H63,0)*0.02175),"")</f>
        <v>0.65249999999999997</v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84">
        <v>4680115882539</v>
      </c>
      <c r="E65" s="328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84">
        <v>4607091385687</v>
      </c>
      <c r="E66" s="328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6"/>
      <c r="O66" s="386"/>
      <c r="P66" s="386"/>
      <c r="Q66" s="328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6.75</v>
      </c>
      <c r="V73" s="305">
        <f t="shared" si="2"/>
        <v>9</v>
      </c>
      <c r="W73" s="37">
        <f>IFERROR(IF(V73=0,"",ROUNDUP(V73/H73,0)*0.00937),"")</f>
        <v>1.874E-2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178.32679629629627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181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3.9119899999999999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1916.4794000000002</v>
      </c>
      <c r="V76" s="306">
        <f>IFERROR(SUM(V59:V74),"0")</f>
        <v>1942.1999999999998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17.5</v>
      </c>
      <c r="V92" s="305">
        <f t="shared" si="5"/>
        <v>19.599999999999998</v>
      </c>
      <c r="W92" s="37">
        <f>IFERROR(IF(V92=0,"",ROUNDUP(V92/H92,0)*0.00502),"")</f>
        <v>3.5140000000000005E-2</v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14</v>
      </c>
      <c r="V95" s="305">
        <f t="shared" si="5"/>
        <v>14</v>
      </c>
      <c r="W95" s="37">
        <f>IFERROR(IF(V95=0,"",ROUNDUP(V95/H95,0)*0.00502),"")</f>
        <v>2.5100000000000001E-2</v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11.25</v>
      </c>
      <c r="V96" s="306">
        <f>IFERROR(V87/H87,"0")+IFERROR(V88/H88,"0")+IFERROR(V89/H89,"0")+IFERROR(V90/H90,"0")+IFERROR(V91/H91,"0")+IFERROR(V92/H92,"0")+IFERROR(V93/H93,"0")+IFERROR(V94/H94,"0")+IFERROR(V95/H95,"0")</f>
        <v>12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6.0240000000000002E-2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31.5</v>
      </c>
      <c r="V97" s="306">
        <f>IFERROR(SUM(V87:V95),"0")</f>
        <v>33.599999999999994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310</v>
      </c>
      <c r="V100" s="305">
        <f t="shared" si="6"/>
        <v>310.8</v>
      </c>
      <c r="W100" s="37">
        <f>IFERROR(IF(V100=0,"",ROUNDUP(V100/H100,0)*0.02175),"")</f>
        <v>0.80474999999999997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390</v>
      </c>
      <c r="V101" s="305">
        <f t="shared" si="6"/>
        <v>396.9</v>
      </c>
      <c r="W101" s="37">
        <f>IFERROR(IF(V101=0,"",ROUNDUP(V101/H101,0)*0.02175),"")</f>
        <v>1.06575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148.5</v>
      </c>
      <c r="V103" s="305">
        <f t="shared" si="6"/>
        <v>148.5</v>
      </c>
      <c r="W103" s="37">
        <f>IFERROR(IF(V103=0,"",ROUNDUP(V103/H103,0)*0.00753),"")</f>
        <v>0.41415000000000002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140.05291005291005</v>
      </c>
      <c r="V107" s="306">
        <f>IFERROR(V99/H99,"0")+IFERROR(V100/H100,"0")+IFERROR(V101/H101,"0")+IFERROR(V102/H102,"0")+IFERROR(V103/H103,"0")+IFERROR(V104/H104,"0")+IFERROR(V105/H105,"0")+IFERROR(V106/H106,"0")</f>
        <v>141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2.2846500000000001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848.5</v>
      </c>
      <c r="V108" s="306">
        <f>IFERROR(SUM(V99:V106),"0")</f>
        <v>856.2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250</v>
      </c>
      <c r="V112" s="305">
        <f>IFERROR(IF(U112="",0,CEILING((U112/$H112),1)*$H112),"")</f>
        <v>251.1</v>
      </c>
      <c r="W112" s="37">
        <f>IFERROR(IF(V112=0,"",ROUNDUP(V112/H112,0)*0.02175),"")</f>
        <v>0.6742499999999999</v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30.8641975308642</v>
      </c>
      <c r="V115" s="306">
        <f>IFERROR(V110/H110,"0")+IFERROR(V111/H111,"0")+IFERROR(V112/H112,"0")+IFERROR(V113/H113,"0")+IFERROR(V114/H114,"0")</f>
        <v>31</v>
      </c>
      <c r="W115" s="306">
        <f>IFERROR(IF(W110="",0,W110),"0")+IFERROR(IF(W111="",0,W111),"0")+IFERROR(IF(W112="",0,W112),"0")+IFERROR(IF(W113="",0,W113),"0")+IFERROR(IF(W114="",0,W114),"0")</f>
        <v>0.6742499999999999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250</v>
      </c>
      <c r="V116" s="306">
        <f>IFERROR(SUM(V110:V114),"0")</f>
        <v>251.1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299"/>
      <c r="Y117" s="299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690</v>
      </c>
      <c r="V119" s="305">
        <f>IFERROR(IF(U119="",0,CEILING((U119/$H119),1)*$H119),"")</f>
        <v>696.6</v>
      </c>
      <c r="W119" s="37">
        <f>IFERROR(IF(V119=0,"",ROUNDUP(V119/H119,0)*0.02175),"")</f>
        <v>1.8704999999999998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63</v>
      </c>
      <c r="V121" s="305">
        <f>IFERROR(IF(U121="",0,CEILING((U121/$H121),1)*$H121),"")</f>
        <v>64.800000000000011</v>
      </c>
      <c r="W121" s="37">
        <f>IFERROR(IF(V121=0,"",ROUNDUP(V121/H121,0)*0.00753),"")</f>
        <v>0.18071999999999999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108.51851851851852</v>
      </c>
      <c r="V123" s="306">
        <f>IFERROR(V119/H119,"0")+IFERROR(V120/H120,"0")+IFERROR(V121/H121,"0")+IFERROR(V122/H122,"0")</f>
        <v>110</v>
      </c>
      <c r="W123" s="306">
        <f>IFERROR(IF(W119="",0,W119),"0")+IFERROR(IF(W120="",0,W120),"0")+IFERROR(IF(W121="",0,W121),"0")+IFERROR(IF(W122="",0,W122),"0")</f>
        <v>2.0512199999999998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753</v>
      </c>
      <c r="V124" s="306">
        <f>IFERROR(SUM(V119:V122),"0")</f>
        <v>761.40000000000009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299"/>
      <c r="Y126" s="299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299"/>
      <c r="Y133" s="299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180</v>
      </c>
      <c r="V135" s="305">
        <f t="shared" ref="V135:V142" si="7">IFERROR(IF(U135="",0,CEILING((U135/$H135),1)*$H135),"")</f>
        <v>180.6</v>
      </c>
      <c r="W135" s="37">
        <f>IFERROR(IF(V135=0,"",ROUNDUP(V135/H135,0)*0.00753),"")</f>
        <v>0.32379000000000002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115</v>
      </c>
      <c r="V137" s="305">
        <f t="shared" si="7"/>
        <v>117.60000000000001</v>
      </c>
      <c r="W137" s="37">
        <f>IFERROR(IF(V137=0,"",ROUNDUP(V137/H137,0)*0.00753),"")</f>
        <v>0.21084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70</v>
      </c>
      <c r="V138" s="305">
        <f t="shared" si="7"/>
        <v>71.400000000000006</v>
      </c>
      <c r="W138" s="37">
        <f>IFERROR(IF(V138=0,"",ROUNDUP(V138/H138,0)*0.00502),"")</f>
        <v>0.17068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59.499999999999993</v>
      </c>
      <c r="V141" s="305">
        <f t="shared" si="7"/>
        <v>60.900000000000006</v>
      </c>
      <c r="W141" s="37">
        <f>IFERROR(IF(V141=0,"",ROUNDUP(V141/H141,0)*0.00502),"")</f>
        <v>0.14558000000000001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131.9047619047619</v>
      </c>
      <c r="V143" s="306">
        <f>IFERROR(V135/H135,"0")+IFERROR(V136/H136,"0")+IFERROR(V137/H137,"0")+IFERROR(V138/H138,"0")+IFERROR(V139/H139,"0")+IFERROR(V140/H140,"0")+IFERROR(V141/H141,"0")+IFERROR(V142/H142,"0")</f>
        <v>134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0.85089000000000015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424.5</v>
      </c>
      <c r="V144" s="306">
        <f>IFERROR(SUM(V135:V142),"0")</f>
        <v>430.5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299"/>
      <c r="Y145" s="299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70</v>
      </c>
      <c r="V157" s="305">
        <f>IFERROR(IF(U157="",0,CEILING((U157/$H157),1)*$H157),"")</f>
        <v>70.2</v>
      </c>
      <c r="W157" s="37">
        <f>IFERROR(IF(V157=0,"",ROUNDUP(V157/H157,0)*0.00937),"")</f>
        <v>0.12181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60</v>
      </c>
      <c r="V158" s="305">
        <f>IFERROR(IF(U158="",0,CEILING((U158/$H158),1)*$H158),"")</f>
        <v>64.800000000000011</v>
      </c>
      <c r="W158" s="37">
        <f>IFERROR(IF(V158=0,"",ROUNDUP(V158/H158,0)*0.00937),"")</f>
        <v>0.11244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24.074074074074073</v>
      </c>
      <c r="V161" s="306">
        <f>IFERROR(V157/H157,"0")+IFERROR(V158/H158,"0")+IFERROR(V159/H159,"0")+IFERROR(V160/H160,"0")</f>
        <v>25</v>
      </c>
      <c r="W161" s="306">
        <f>IFERROR(IF(W157="",0,W157),"0")+IFERROR(IF(W158="",0,W158),"0")+IFERROR(IF(W159="",0,W159),"0")+IFERROR(IF(W160="",0,W160),"0")</f>
        <v>0.23425000000000001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130</v>
      </c>
      <c r="V162" s="306">
        <f>IFERROR(SUM(V157:V160),"0")</f>
        <v>135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152</v>
      </c>
      <c r="V170" s="305">
        <f t="shared" si="8"/>
        <v>153.6</v>
      </c>
      <c r="W170" s="37">
        <f>IFERROR(IF(V170=0,"",ROUNDUP(V170/H170,0)*0.00753),"")</f>
        <v>0.48192000000000002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248</v>
      </c>
      <c r="V172" s="305">
        <f t="shared" si="8"/>
        <v>249.6</v>
      </c>
      <c r="W172" s="37">
        <f>IFERROR(IF(V172=0,"",ROUNDUP(V172/H172,0)*0.00753),"")</f>
        <v>0.78312000000000004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80</v>
      </c>
      <c r="V174" s="305">
        <f t="shared" si="8"/>
        <v>81.599999999999994</v>
      </c>
      <c r="W174" s="37">
        <f t="shared" ref="W174:W180" si="9">IFERROR(IF(V174=0,"",ROUNDUP(V174/H174,0)*0.00753),"")</f>
        <v>0.25602000000000003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192</v>
      </c>
      <c r="V176" s="305">
        <f t="shared" si="8"/>
        <v>192</v>
      </c>
      <c r="W176" s="37">
        <f t="shared" si="9"/>
        <v>0.60240000000000005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200</v>
      </c>
      <c r="V177" s="305">
        <f t="shared" si="8"/>
        <v>201.6</v>
      </c>
      <c r="W177" s="37">
        <f t="shared" si="9"/>
        <v>0.63251999999999997</v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20</v>
      </c>
      <c r="V179" s="305">
        <f t="shared" si="8"/>
        <v>21.599999999999998</v>
      </c>
      <c r="W179" s="37">
        <f t="shared" si="9"/>
        <v>6.7769999999999997E-2</v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371.66666666666669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375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2.8237499999999995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892</v>
      </c>
      <c r="V182" s="306">
        <f>IFERROR(SUM(V164:V180),"0")</f>
        <v>900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112</v>
      </c>
      <c r="V185" s="305">
        <f>IFERROR(IF(U185="",0,CEILING((U185/$H185),1)*$H185),"")</f>
        <v>112.8</v>
      </c>
      <c r="W185" s="37">
        <f>IFERROR(IF(V185=0,"",ROUNDUP(V185/H185,0)*0.00753),"")</f>
        <v>0.35391</v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46.666666666666671</v>
      </c>
      <c r="V186" s="306">
        <f>IFERROR(V184/H184,"0")+IFERROR(V185/H185,"0")</f>
        <v>47</v>
      </c>
      <c r="W186" s="306">
        <f>IFERROR(IF(W184="",0,W184),"0")+IFERROR(IF(W185="",0,W185),"0")</f>
        <v>0.35391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112</v>
      </c>
      <c r="V187" s="306">
        <f>IFERROR(SUM(V184:V185),"0")</f>
        <v>112.8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299"/>
      <c r="Y188" s="299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150</v>
      </c>
      <c r="V212" s="305">
        <f>IFERROR(IF(U212="",0,CEILING((U212/$H212),1)*$H212),"")</f>
        <v>151.20000000000002</v>
      </c>
      <c r="W212" s="37">
        <f>IFERROR(IF(V212=0,"",ROUNDUP(V212/H212,0)*0.00753),"")</f>
        <v>0.27107999999999999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170</v>
      </c>
      <c r="V213" s="305">
        <f>IFERROR(IF(U213="",0,CEILING((U213/$H213),1)*$H213),"")</f>
        <v>172.20000000000002</v>
      </c>
      <c r="W213" s="37">
        <f>IFERROR(IF(V213=0,"",ROUNDUP(V213/H213,0)*0.00753),"")</f>
        <v>0.30873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98</v>
      </c>
      <c r="V215" s="305">
        <f>IFERROR(IF(U215="",0,CEILING((U215/$H215),1)*$H215),"")</f>
        <v>98.7</v>
      </c>
      <c r="W215" s="37">
        <f>IFERROR(IF(V215=0,"",ROUNDUP(V215/H215,0)*0.00502),"")</f>
        <v>0.23594000000000001</v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122.85714285714286</v>
      </c>
      <c r="V216" s="306">
        <f>IFERROR(V212/H212,"0")+IFERROR(V213/H213,"0")+IFERROR(V214/H214,"0")+IFERROR(V215/H215,"0")</f>
        <v>124</v>
      </c>
      <c r="W216" s="306">
        <f>IFERROR(IF(W212="",0,W212),"0")+IFERROR(IF(W213="",0,W213),"0")+IFERROR(IF(W214="",0,W214),"0")+IFERROR(IF(W215="",0,W215),"0")</f>
        <v>0.81574999999999998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418</v>
      </c>
      <c r="V217" s="306">
        <f>IFERROR(SUM(V212:V215),"0")</f>
        <v>422.1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35</v>
      </c>
      <c r="V228" s="305">
        <f>IFERROR(IF(U228="",0,CEILING((U228/$H228),1)*$H228),"")</f>
        <v>42</v>
      </c>
      <c r="W228" s="37">
        <f>IFERROR(IF(V228=0,"",ROUNDUP(V228/H228,0)*0.02175),"")</f>
        <v>0.10874999999999999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450</v>
      </c>
      <c r="V229" s="305">
        <f>IFERROR(IF(U229="",0,CEILING((U229/$H229),1)*$H229),"")</f>
        <v>452.4</v>
      </c>
      <c r="W229" s="37">
        <f>IFERROR(IF(V229=0,"",ROUNDUP(V229/H229,0)*0.02175),"")</f>
        <v>1.2614999999999998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61.858974358974358</v>
      </c>
      <c r="V232" s="306">
        <f>IFERROR(V228/H228,"0")+IFERROR(V229/H229,"0")+IFERROR(V230/H230,"0")+IFERROR(V231/H231,"0")</f>
        <v>63</v>
      </c>
      <c r="W232" s="306">
        <f>IFERROR(IF(W228="",0,W228),"0")+IFERROR(IF(W229="",0,W229),"0")+IFERROR(IF(W230="",0,W230),"0")+IFERROR(IF(W231="",0,W231),"0")</f>
        <v>1.3702499999999997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485</v>
      </c>
      <c r="V233" s="306">
        <f>IFERROR(SUM(V228:V231),"0")</f>
        <v>494.4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22.1</v>
      </c>
      <c r="V237" s="305">
        <f>IFERROR(IF(U237="",0,CEILING((U237/$H237),1)*$H237),"")</f>
        <v>22.95</v>
      </c>
      <c r="W237" s="37">
        <f>IFERROR(IF(V237=0,"",ROUNDUP(V237/H237,0)*0.00753),"")</f>
        <v>6.7769999999999997E-2</v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8.6666666666666679</v>
      </c>
      <c r="V238" s="306">
        <f>IFERROR(V235/H235,"0")+IFERROR(V236/H236,"0")+IFERROR(V237/H237,"0")</f>
        <v>9</v>
      </c>
      <c r="W238" s="306">
        <f>IFERROR(IF(W235="",0,W235),"0")+IFERROR(IF(W236="",0,W236),"0")+IFERROR(IF(W237="",0,W237),"0")</f>
        <v>6.7769999999999997E-2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22.1</v>
      </c>
      <c r="V239" s="306">
        <f>IFERROR(SUM(V235:V237),"0")</f>
        <v>22.95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299"/>
      <c r="Y246" s="299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84">
        <v>4607091387452</v>
      </c>
      <c r="E250" s="328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528" t="s">
        <v>384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84">
        <v>4607091387452</v>
      </c>
      <c r="E251" s="328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299"/>
      <c r="Y262" s="299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299"/>
      <c r="Y282" s="299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2500</v>
      </c>
      <c r="V285" s="305">
        <f t="shared" si="14"/>
        <v>2505</v>
      </c>
      <c r="W285" s="37">
        <f>IFERROR(IF(V285=0,"",ROUNDUP(V285/H285,0)*0.02175),"")</f>
        <v>3.6322499999999995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1300</v>
      </c>
      <c r="V286" s="305">
        <f t="shared" si="14"/>
        <v>1305</v>
      </c>
      <c r="W286" s="37">
        <f>IFERROR(IF(V286=0,"",ROUNDUP(V286/H286,0)*0.02175),"")</f>
        <v>1.8922499999999998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1500</v>
      </c>
      <c r="V288" s="305">
        <f t="shared" si="14"/>
        <v>1500</v>
      </c>
      <c r="W288" s="37">
        <f>IFERROR(IF(V288=0,"",ROUNDUP(V288/H288,0)*0.02175),"")</f>
        <v>2.1749999999999998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353.33333333333331</v>
      </c>
      <c r="V292" s="306">
        <f>IFERROR(V284/H284,"0")+IFERROR(V285/H285,"0")+IFERROR(V286/H286,"0")+IFERROR(V287/H287,"0")+IFERROR(V288/H288,"0")+IFERROR(V289/H289,"0")+IFERROR(V290/H290,"0")+IFERROR(V291/H291,"0")</f>
        <v>354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7.6994999999999996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5300</v>
      </c>
      <c r="V293" s="306">
        <f>IFERROR(SUM(V284:V291),"0")</f>
        <v>5310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300</v>
      </c>
      <c r="V295" s="305">
        <f>IFERROR(IF(U295="",0,CEILING((U295/$H295),1)*$H295),"")</f>
        <v>300</v>
      </c>
      <c r="W295" s="37">
        <f>IFERROR(IF(V295=0,"",ROUNDUP(V295/H295,0)*0.02175),"")</f>
        <v>0.43499999999999994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20</v>
      </c>
      <c r="V297" s="306">
        <f>IFERROR(V295/H295,"0")+IFERROR(V296/H296,"0")</f>
        <v>20</v>
      </c>
      <c r="W297" s="306">
        <f>IFERROR(IF(W295="",0,W295),"0")+IFERROR(IF(W296="",0,W296),"0")</f>
        <v>0.43499999999999994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300</v>
      </c>
      <c r="V298" s="306">
        <f>IFERROR(SUM(V295:V296),"0")</f>
        <v>300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230</v>
      </c>
      <c r="V300" s="305">
        <f>IFERROR(IF(U300="",0,CEILING((U300/$H300),1)*$H300),"")</f>
        <v>234</v>
      </c>
      <c r="W300" s="37">
        <f>IFERROR(IF(V300=0,"",ROUNDUP(V300/H300,0)*0.02175),"")</f>
        <v>0.65249999999999997</v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29.487179487179489</v>
      </c>
      <c r="V301" s="306">
        <f>IFERROR(V300/H300,"0")</f>
        <v>30</v>
      </c>
      <c r="W301" s="306">
        <f>IFERROR(IF(W300="",0,W300),"0")</f>
        <v>0.65249999999999997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230</v>
      </c>
      <c r="V302" s="306">
        <f>IFERROR(SUM(V300:V300),"0")</f>
        <v>234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110</v>
      </c>
      <c r="V304" s="305">
        <f>IFERROR(IF(U304="",0,CEILING((U304/$H304),1)*$H304),"")</f>
        <v>117</v>
      </c>
      <c r="W304" s="37">
        <f>IFERROR(IF(V304=0,"",ROUNDUP(V304/H304,0)*0.02175),"")</f>
        <v>0.32624999999999998</v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14.102564102564102</v>
      </c>
      <c r="V305" s="306">
        <f>IFERROR(V304/H304,"0")</f>
        <v>15</v>
      </c>
      <c r="W305" s="306">
        <f>IFERROR(IF(W304="",0,W304),"0")</f>
        <v>0.32624999999999998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110</v>
      </c>
      <c r="V306" s="306">
        <f>IFERROR(SUM(V304:V304),"0")</f>
        <v>117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299"/>
      <c r="Y307" s="299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49</v>
      </c>
      <c r="V317" s="305">
        <f>IFERROR(IF(U317="",0,CEILING((U317/$H317),1)*$H317),"")</f>
        <v>50.4</v>
      </c>
      <c r="W317" s="37">
        <f>IFERROR(IF(V317=0,"",ROUNDUP(V317/H317,0)*0.00502),"")</f>
        <v>9.0359999999999996E-2</v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17.5</v>
      </c>
      <c r="V318" s="306">
        <f>IFERROR(V316/H316,"0")+IFERROR(V317/H317,"0")</f>
        <v>18</v>
      </c>
      <c r="W318" s="306">
        <f>IFERROR(IF(W316="",0,W316),"0")+IFERROR(IF(W317="",0,W317),"0")</f>
        <v>9.0359999999999996E-2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49</v>
      </c>
      <c r="V319" s="306">
        <f>IFERROR(SUM(V316:V317),"0")</f>
        <v>50.4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680</v>
      </c>
      <c r="V321" s="305">
        <f>IFERROR(IF(U321="",0,CEILING((U321/$H321),1)*$H321),"")</f>
        <v>686.4</v>
      </c>
      <c r="W321" s="37">
        <f>IFERROR(IF(V321=0,"",ROUNDUP(V321/H321,0)*0.02175),"")</f>
        <v>1.9139999999999999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87.179487179487182</v>
      </c>
      <c r="V325" s="306">
        <f>IFERROR(V321/H321,"0")+IFERROR(V322/H322,"0")+IFERROR(V323/H323,"0")+IFERROR(V324/H324,"0")</f>
        <v>88</v>
      </c>
      <c r="W325" s="306">
        <f>IFERROR(IF(W321="",0,W321),"0")+IFERROR(IF(W322="",0,W322),"0")+IFERROR(IF(W323="",0,W323),"0")+IFERROR(IF(W324="",0,W324),"0")</f>
        <v>1.9139999999999999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680</v>
      </c>
      <c r="V326" s="306">
        <f>IFERROR(SUM(V321:V324),"0")</f>
        <v>686.4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299"/>
      <c r="Y332" s="299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70</v>
      </c>
      <c r="V339" s="305">
        <f t="shared" ref="V339:V351" si="15">IFERROR(IF(U339="",0,CEILING((U339/$H339),1)*$H339),"")</f>
        <v>71.400000000000006</v>
      </c>
      <c r="W339" s="37">
        <f>IFERROR(IF(V339=0,"",ROUNDUP(V339/H339,0)*0.00753),"")</f>
        <v>0.12801000000000001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150</v>
      </c>
      <c r="V341" s="305">
        <f t="shared" si="15"/>
        <v>151.20000000000002</v>
      </c>
      <c r="W341" s="37">
        <f>IFERROR(IF(V341=0,"",ROUNDUP(V341/H341,0)*0.00753),"")</f>
        <v>0.27107999999999999</v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28</v>
      </c>
      <c r="V342" s="305">
        <f t="shared" si="15"/>
        <v>28.56</v>
      </c>
      <c r="W342" s="37">
        <f>IFERROR(IF(V342=0,"",ROUNDUP(V342/H342,0)*0.00753),"")</f>
        <v>0.12801000000000001</v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37.799999999999997</v>
      </c>
      <c r="V343" s="305">
        <f t="shared" si="15"/>
        <v>38.64</v>
      </c>
      <c r="W343" s="37">
        <f t="shared" ref="W343:W351" si="16">IFERROR(IF(V343=0,"",ROUNDUP(V343/H343,0)*0.00502),"")</f>
        <v>0.11546000000000001</v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56.000000000000007</v>
      </c>
      <c r="V347" s="305">
        <f t="shared" si="15"/>
        <v>57.12</v>
      </c>
      <c r="W347" s="37">
        <f t="shared" si="16"/>
        <v>0.17068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124.88095238095238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127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0.81323999999999996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341.8</v>
      </c>
      <c r="V353" s="306">
        <f>IFERROR(SUM(V339:V351),"0")</f>
        <v>346.92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299"/>
      <c r="Y375" s="299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0</v>
      </c>
      <c r="V389" s="306">
        <f>IFERROR(V382/H382,"0")+IFERROR(V383/H383,"0")+IFERROR(V384/H384,"0")+IFERROR(V385/H385,"0")+IFERROR(V386/H386,"0")+IFERROR(V387/H387,"0")+IFERROR(V388/H388,"0")</f>
        <v>0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0</v>
      </c>
      <c r="V390" s="306">
        <f>IFERROR(SUM(V382:V388),"0")</f>
        <v>0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299"/>
      <c r="Y400" s="299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650</v>
      </c>
      <c r="V403" s="305">
        <f t="shared" si="18"/>
        <v>654.72</v>
      </c>
      <c r="W403" s="37">
        <f>IFERROR(IF(V403=0,"",ROUNDUP(V403/H403,0)*0.01196),"")</f>
        <v>1.4830399999999999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123.10606060606059</v>
      </c>
      <c r="V411" s="306">
        <f>IFERROR(V402/H402,"0")+IFERROR(V403/H403,"0")+IFERROR(V404/H404,"0")+IFERROR(V405/H405,"0")+IFERROR(V406/H406,"0")+IFERROR(V407/H407,"0")+IFERROR(V408/H408,"0")+IFERROR(V409/H409,"0")+IFERROR(V410/H410,"0")</f>
        <v>124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1.4830399999999999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650</v>
      </c>
      <c r="V412" s="306">
        <f>IFERROR(SUM(V402:V410),"0")</f>
        <v>654.72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540</v>
      </c>
      <c r="V419" s="305">
        <f t="shared" ref="V419:V424" si="19">IFERROR(IF(U419="",0,CEILING((U419/$H419),1)*$H419),"")</f>
        <v>543.84</v>
      </c>
      <c r="W419" s="37">
        <f>IFERROR(IF(V419=0,"",ROUNDUP(V419/H419,0)*0.01196),"")</f>
        <v>1.2318800000000001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102.27272727272727</v>
      </c>
      <c r="V425" s="306">
        <f>IFERROR(V419/H419,"0")+IFERROR(V420/H420,"0")+IFERROR(V421/H421,"0")+IFERROR(V422/H422,"0")+IFERROR(V423/H423,"0")+IFERROR(V424/H424,"0")</f>
        <v>103</v>
      </c>
      <c r="W425" s="306">
        <f>IFERROR(IF(W419="",0,W419),"0")+IFERROR(IF(W420="",0,W420),"0")+IFERROR(IF(W421="",0,W421),"0")+IFERROR(IF(W422="",0,W422),"0")+IFERROR(IF(W423="",0,W423),"0")+IFERROR(IF(W424="",0,W424),"0")</f>
        <v>1.2318800000000001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540</v>
      </c>
      <c r="V426" s="306">
        <f>IFERROR(SUM(V419:V424),"0")</f>
        <v>543.84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299"/>
      <c r="Y433" s="299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84">
        <v>4680115881136</v>
      </c>
      <c r="E446" s="328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62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86"/>
      <c r="O446" s="386"/>
      <c r="P446" s="386"/>
      <c r="Q446" s="328"/>
      <c r="R446" s="35"/>
      <c r="S446" s="35"/>
      <c r="T446" s="36" t="s">
        <v>63</v>
      </c>
      <c r="U446" s="304">
        <v>0</v>
      </c>
      <c r="V446" s="305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8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65</v>
      </c>
      <c r="U447" s="306">
        <f>IFERROR(U445/H445,"0")+IFERROR(U446/H446,"0")</f>
        <v>0</v>
      </c>
      <c r="V447" s="306">
        <f>IFERROR(V445/H445,"0")+IFERROR(V446/H446,"0")</f>
        <v>0</v>
      </c>
      <c r="W447" s="306">
        <f>IFERROR(IF(W445="",0,W445),"0")+IFERROR(IF(W446="",0,W446),"0")</f>
        <v>0</v>
      </c>
      <c r="X447" s="307"/>
      <c r="Y447" s="307"/>
    </row>
    <row r="448" spans="1:52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89"/>
      <c r="M448" s="387" t="s">
        <v>64</v>
      </c>
      <c r="N448" s="340"/>
      <c r="O448" s="340"/>
      <c r="P448" s="340"/>
      <c r="Q448" s="340"/>
      <c r="R448" s="340"/>
      <c r="S448" s="341"/>
      <c r="T448" s="38" t="s">
        <v>63</v>
      </c>
      <c r="U448" s="306">
        <f>IFERROR(SUM(U445:U446),"0")</f>
        <v>0</v>
      </c>
      <c r="V448" s="306">
        <f>IFERROR(SUM(V445:V446),"0")</f>
        <v>0</v>
      </c>
      <c r="W448" s="38"/>
      <c r="X448" s="307"/>
      <c r="Y448" s="307"/>
    </row>
    <row r="449" spans="1:52" ht="14.25" customHeight="1" x14ac:dyDescent="0.25">
      <c r="A449" s="383" t="s">
        <v>66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84">
        <v>4680115881068</v>
      </c>
      <c r="E450" s="328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84">
        <v>4680115881075</v>
      </c>
      <c r="E451" s="328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6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6"/>
      <c r="O451" s="386"/>
      <c r="P451" s="386"/>
      <c r="Q451" s="328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8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89"/>
      <c r="M453" s="387" t="s">
        <v>64</v>
      </c>
      <c r="N453" s="340"/>
      <c r="O453" s="340"/>
      <c r="P453" s="340"/>
      <c r="Q453" s="340"/>
      <c r="R453" s="340"/>
      <c r="S453" s="341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82" t="s">
        <v>594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299"/>
      <c r="Y454" s="299"/>
    </row>
    <row r="455" spans="1:52" ht="14.25" customHeight="1" x14ac:dyDescent="0.25">
      <c r="A455" s="383" t="s">
        <v>66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84">
        <v>4680115880870</v>
      </c>
      <c r="E456" s="328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86"/>
      <c r="O456" s="386"/>
      <c r="P456" s="386"/>
      <c r="Q456" s="328"/>
      <c r="R456" s="35"/>
      <c r="S456" s="35"/>
      <c r="T456" s="36" t="s">
        <v>63</v>
      </c>
      <c r="U456" s="304">
        <v>0</v>
      </c>
      <c r="V456" s="305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7" t="s">
        <v>1</v>
      </c>
    </row>
    <row r="457" spans="1:52" x14ac:dyDescent="0.2">
      <c r="A457" s="388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65</v>
      </c>
      <c r="U457" s="306">
        <f>IFERROR(U456/H456,"0")</f>
        <v>0</v>
      </c>
      <c r="V457" s="306">
        <f>IFERROR(V456/H456,"0")</f>
        <v>0</v>
      </c>
      <c r="W457" s="306">
        <f>IFERROR(IF(W456="",0,W456),"0")</f>
        <v>0</v>
      </c>
      <c r="X457" s="307"/>
      <c r="Y457" s="307"/>
    </row>
    <row r="458" spans="1:52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89"/>
      <c r="M458" s="387" t="s">
        <v>64</v>
      </c>
      <c r="N458" s="340"/>
      <c r="O458" s="340"/>
      <c r="P458" s="340"/>
      <c r="Q458" s="340"/>
      <c r="R458" s="340"/>
      <c r="S458" s="341"/>
      <c r="T458" s="38" t="s">
        <v>63</v>
      </c>
      <c r="U458" s="306">
        <f>IFERROR(SUM(U456:U456),"0")</f>
        <v>0</v>
      </c>
      <c r="V458" s="306">
        <f>IFERROR(SUM(V456:V456),"0")</f>
        <v>0</v>
      </c>
      <c r="W458" s="38"/>
      <c r="X458" s="307"/>
      <c r="Y458" s="307"/>
    </row>
    <row r="459" spans="1:52" ht="15" customHeight="1" x14ac:dyDescent="0.2">
      <c r="A459" s="628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23"/>
      <c r="M459" s="627" t="s">
        <v>597</v>
      </c>
      <c r="N459" s="314"/>
      <c r="O459" s="314"/>
      <c r="P459" s="314"/>
      <c r="Q459" s="314"/>
      <c r="R459" s="314"/>
      <c r="S459" s="315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15183.8794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15307.529999999999</v>
      </c>
      <c r="W459" s="38"/>
      <c r="X459" s="307"/>
      <c r="Y459" s="307"/>
    </row>
    <row r="460" spans="1:52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23"/>
      <c r="M460" s="627" t="s">
        <v>598</v>
      </c>
      <c r="N460" s="314"/>
      <c r="O460" s="314"/>
      <c r="P460" s="314"/>
      <c r="Q460" s="314"/>
      <c r="R460" s="314"/>
      <c r="S460" s="315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15997.652446778411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16129.134</v>
      </c>
      <c r="W460" s="38"/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23"/>
      <c r="M461" s="627" t="s">
        <v>599</v>
      </c>
      <c r="N461" s="314"/>
      <c r="O461" s="314"/>
      <c r="P461" s="314"/>
      <c r="Q461" s="314"/>
      <c r="R461" s="314"/>
      <c r="S461" s="315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27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28</v>
      </c>
      <c r="W461" s="38"/>
      <c r="X461" s="307"/>
      <c r="Y461" s="307"/>
    </row>
    <row r="462" spans="1:52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601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GrossWeightTotal+PalletQtyTotal*25</f>
        <v>16672.652446778411</v>
      </c>
      <c r="V462" s="306">
        <f>GrossWeightTotalR+PalletQtyTotalR*25</f>
        <v>16829.133999999998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602</v>
      </c>
      <c r="N463" s="314"/>
      <c r="O463" s="314"/>
      <c r="P463" s="314"/>
      <c r="Q463" s="314"/>
      <c r="R463" s="314"/>
      <c r="S463" s="315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2173.3844947706616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2196</v>
      </c>
      <c r="W463" s="38"/>
      <c r="X463" s="307"/>
      <c r="Y463" s="307"/>
    </row>
    <row r="464" spans="1:52" ht="14.25" customHeight="1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603</v>
      </c>
      <c r="N464" s="314"/>
      <c r="O464" s="314"/>
      <c r="P464" s="314"/>
      <c r="Q464" s="314"/>
      <c r="R464" s="314"/>
      <c r="S464" s="315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31.558440000000001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629" t="s">
        <v>91</v>
      </c>
      <c r="D466" s="630"/>
      <c r="E466" s="630"/>
      <c r="F466" s="631"/>
      <c r="G466" s="629" t="s">
        <v>220</v>
      </c>
      <c r="H466" s="630"/>
      <c r="I466" s="630"/>
      <c r="J466" s="630"/>
      <c r="K466" s="630"/>
      <c r="L466" s="631"/>
      <c r="M466" s="629" t="s">
        <v>409</v>
      </c>
      <c r="N466" s="631"/>
      <c r="O466" s="629" t="s">
        <v>456</v>
      </c>
      <c r="P466" s="631"/>
      <c r="Q466" s="298" t="s">
        <v>534</v>
      </c>
      <c r="R466" s="629" t="s">
        <v>576</v>
      </c>
      <c r="S466" s="631"/>
      <c r="T466" s="1"/>
      <c r="Y466" s="53"/>
      <c r="AB466" s="1"/>
    </row>
    <row r="467" spans="1:28" ht="14.25" customHeight="1" thickTop="1" x14ac:dyDescent="0.2">
      <c r="A467" s="632" t="s">
        <v>606</v>
      </c>
      <c r="B467" s="629" t="s">
        <v>58</v>
      </c>
      <c r="C467" s="629" t="s">
        <v>92</v>
      </c>
      <c r="D467" s="629" t="s">
        <v>99</v>
      </c>
      <c r="E467" s="629" t="s">
        <v>91</v>
      </c>
      <c r="F467" s="629" t="s">
        <v>211</v>
      </c>
      <c r="G467" s="629" t="s">
        <v>221</v>
      </c>
      <c r="H467" s="629" t="s">
        <v>228</v>
      </c>
      <c r="I467" s="629" t="s">
        <v>245</v>
      </c>
      <c r="J467" s="629" t="s">
        <v>302</v>
      </c>
      <c r="K467" s="629" t="s">
        <v>378</v>
      </c>
      <c r="L467" s="629" t="s">
        <v>396</v>
      </c>
      <c r="M467" s="629" t="s">
        <v>410</v>
      </c>
      <c r="N467" s="629" t="s">
        <v>433</v>
      </c>
      <c r="O467" s="629" t="s">
        <v>457</v>
      </c>
      <c r="P467" s="629" t="s">
        <v>510</v>
      </c>
      <c r="Q467" s="629" t="s">
        <v>534</v>
      </c>
      <c r="R467" s="629" t="s">
        <v>577</v>
      </c>
      <c r="S467" s="629" t="s">
        <v>594</v>
      </c>
      <c r="T467" s="1"/>
      <c r="Y467" s="53"/>
      <c r="AB467" s="1"/>
    </row>
    <row r="468" spans="1:28" ht="13.5" customHeight="1" thickBot="1" x14ac:dyDescent="0.25">
      <c r="A468" s="633"/>
      <c r="B468" s="634"/>
      <c r="C468" s="634"/>
      <c r="D468" s="634"/>
      <c r="E468" s="634"/>
      <c r="F468" s="634"/>
      <c r="G468" s="634"/>
      <c r="H468" s="634"/>
      <c r="I468" s="634"/>
      <c r="J468" s="634"/>
      <c r="K468" s="634"/>
      <c r="L468" s="634"/>
      <c r="M468" s="634"/>
      <c r="N468" s="634"/>
      <c r="O468" s="634"/>
      <c r="P468" s="634"/>
      <c r="Q468" s="634"/>
      <c r="R468" s="634"/>
      <c r="S468" s="634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702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3083.1</v>
      </c>
      <c r="F469" s="47">
        <f>IFERROR(V119*1,"0")+IFERROR(V120*1,"0")+IFERROR(V121*1,"0")+IFERROR(V122*1,"0")</f>
        <v>761.40000000000009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430.5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1147.8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939.45</v>
      </c>
      <c r="K469" s="47">
        <f>IFERROR(V248*1,"0")+IFERROR(V249*1,"0")+IFERROR(V250*1,"0")+IFERROR(V251*1,"0")+IFERROR(V252*1,"0")+IFERROR(V253*1,"0")+IFERROR(V254*1,"0")+IFERROR(V258*1,"0")+IFERROR(V259*1,"0")</f>
        <v>0</v>
      </c>
      <c r="L469" s="47">
        <f>IFERROR(V264*1,"0")+IFERROR(V268*1,"0")+IFERROR(V269*1,"0")+IFERROR(V270*1,"0")+IFERROR(V274*1,"0")+IFERROR(V278*1,"0")</f>
        <v>0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5961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736.8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346.92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1198.56</v>
      </c>
      <c r="R469" s="47">
        <f>IFERROR(V435*1,"0")+IFERROR(V436*1,"0")+IFERROR(V440*1,"0")+IFERROR(V441*1,"0")+IFERROR(V445*1,"0")+IFERROR(V446*1,"0")+IFERROR(V450*1,"0")+IFERROR(V451*1,"0")</f>
        <v>0</v>
      </c>
      <c r="S469" s="47">
        <f>IFERROR(V456*1,"0")</f>
        <v>0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2023-09-21T11:01:25Z</dcterms:modified>
</cp:coreProperties>
</file>