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S469" i="1" s="1"/>
  <c r="M456" i="1"/>
  <c r="U453" i="1"/>
  <c r="U452" i="1"/>
  <c r="V451" i="1"/>
  <c r="W451" i="1" s="1"/>
  <c r="M451" i="1"/>
  <c r="V450" i="1"/>
  <c r="V452" i="1" s="1"/>
  <c r="M450" i="1"/>
  <c r="U448" i="1"/>
  <c r="U447" i="1"/>
  <c r="V446" i="1"/>
  <c r="M446" i="1"/>
  <c r="V445" i="1"/>
  <c r="V447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M436" i="1"/>
  <c r="V435" i="1"/>
  <c r="M435" i="1"/>
  <c r="U431" i="1"/>
  <c r="U430" i="1"/>
  <c r="V429" i="1"/>
  <c r="W429" i="1" s="1"/>
  <c r="M429" i="1"/>
  <c r="V428" i="1"/>
  <c r="V430" i="1" s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M415" i="1"/>
  <c r="V414" i="1"/>
  <c r="V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V411" i="1" s="1"/>
  <c r="M403" i="1"/>
  <c r="W402" i="1"/>
  <c r="V402" i="1"/>
  <c r="M402" i="1"/>
  <c r="U398" i="1"/>
  <c r="V397" i="1"/>
  <c r="U397" i="1"/>
  <c r="W396" i="1"/>
  <c r="W397" i="1" s="1"/>
  <c r="V396" i="1"/>
  <c r="V398" i="1" s="1"/>
  <c r="M396" i="1"/>
  <c r="U394" i="1"/>
  <c r="V393" i="1"/>
  <c r="U393" i="1"/>
  <c r="W392" i="1"/>
  <c r="W393" i="1" s="1"/>
  <c r="V392" i="1"/>
  <c r="V394" i="1" s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M382" i="1"/>
  <c r="U380" i="1"/>
  <c r="U379" i="1"/>
  <c r="V378" i="1"/>
  <c r="M378" i="1"/>
  <c r="V377" i="1"/>
  <c r="P469" i="1" s="1"/>
  <c r="M377" i="1"/>
  <c r="U374" i="1"/>
  <c r="U373" i="1"/>
  <c r="V372" i="1"/>
  <c r="V374" i="1" s="1"/>
  <c r="U370" i="1"/>
  <c r="U369" i="1"/>
  <c r="V368" i="1"/>
  <c r="W368" i="1" s="1"/>
  <c r="M368" i="1"/>
  <c r="V367" i="1"/>
  <c r="W367" i="1" s="1"/>
  <c r="M367" i="1"/>
  <c r="V366" i="1"/>
  <c r="V370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V356" i="1"/>
  <c r="M356" i="1"/>
  <c r="V355" i="1"/>
  <c r="V359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W340" i="1" s="1"/>
  <c r="M340" i="1"/>
  <c r="V339" i="1"/>
  <c r="M339" i="1"/>
  <c r="U337" i="1"/>
  <c r="U336" i="1"/>
  <c r="V335" i="1"/>
  <c r="M335" i="1"/>
  <c r="V334" i="1"/>
  <c r="W334" i="1" s="1"/>
  <c r="M334" i="1"/>
  <c r="U330" i="1"/>
  <c r="U329" i="1"/>
  <c r="V328" i="1"/>
  <c r="V330" i="1" s="1"/>
  <c r="M328" i="1"/>
  <c r="U326" i="1"/>
  <c r="U325" i="1"/>
  <c r="V324" i="1"/>
  <c r="W324" i="1" s="1"/>
  <c r="M324" i="1"/>
  <c r="V323" i="1"/>
  <c r="W323" i="1" s="1"/>
  <c r="M323" i="1"/>
  <c r="V322" i="1"/>
  <c r="W322" i="1" s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U314" i="1"/>
  <c r="U313" i="1"/>
  <c r="V312" i="1"/>
  <c r="W312" i="1" s="1"/>
  <c r="M312" i="1"/>
  <c r="V311" i="1"/>
  <c r="W311" i="1" s="1"/>
  <c r="M311" i="1"/>
  <c r="V310" i="1"/>
  <c r="W310" i="1" s="1"/>
  <c r="M310" i="1"/>
  <c r="V309" i="1"/>
  <c r="M309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V265" i="1" s="1"/>
  <c r="M264" i="1"/>
  <c r="U261" i="1"/>
  <c r="U260" i="1"/>
  <c r="V259" i="1"/>
  <c r="W259" i="1" s="1"/>
  <c r="M259" i="1"/>
  <c r="V258" i="1"/>
  <c r="V261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M249" i="1"/>
  <c r="V248" i="1"/>
  <c r="W248" i="1" s="1"/>
  <c r="M248" i="1"/>
  <c r="U245" i="1"/>
  <c r="U244" i="1"/>
  <c r="V243" i="1"/>
  <c r="W243" i="1" s="1"/>
  <c r="M243" i="1"/>
  <c r="V242" i="1"/>
  <c r="W242" i="1" s="1"/>
  <c r="M242" i="1"/>
  <c r="V241" i="1"/>
  <c r="W241" i="1" s="1"/>
  <c r="M241" i="1"/>
  <c r="U239" i="1"/>
  <c r="U238" i="1"/>
  <c r="V237" i="1"/>
  <c r="W237" i="1" s="1"/>
  <c r="M237" i="1"/>
  <c r="V236" i="1"/>
  <c r="W236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M190" i="1"/>
  <c r="U187" i="1"/>
  <c r="U186" i="1"/>
  <c r="V185" i="1"/>
  <c r="W185" i="1" s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M164" i="1"/>
  <c r="U162" i="1"/>
  <c r="U161" i="1"/>
  <c r="V160" i="1"/>
  <c r="W160" i="1" s="1"/>
  <c r="M160" i="1"/>
  <c r="V159" i="1"/>
  <c r="W159" i="1" s="1"/>
  <c r="M159" i="1"/>
  <c r="V158" i="1"/>
  <c r="W158" i="1" s="1"/>
  <c r="M158" i="1"/>
  <c r="V157" i="1"/>
  <c r="M157" i="1"/>
  <c r="U155" i="1"/>
  <c r="U154" i="1"/>
  <c r="V153" i="1"/>
  <c r="W153" i="1" s="1"/>
  <c r="M153" i="1"/>
  <c r="V152" i="1"/>
  <c r="W152" i="1" s="1"/>
  <c r="W154" i="1" s="1"/>
  <c r="U150" i="1"/>
  <c r="U149" i="1"/>
  <c r="V148" i="1"/>
  <c r="W148" i="1" s="1"/>
  <c r="M148" i="1"/>
  <c r="V147" i="1"/>
  <c r="W147" i="1" s="1"/>
  <c r="W149" i="1" s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V121" i="1"/>
  <c r="W121" i="1" s="1"/>
  <c r="M121" i="1"/>
  <c r="V120" i="1"/>
  <c r="W120" i="1" s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V161" i="1" l="1"/>
  <c r="V116" i="1"/>
  <c r="W22" i="1"/>
  <c r="W23" i="1" s="1"/>
  <c r="W274" i="1"/>
  <c r="W275" i="1" s="1"/>
  <c r="V275" i="1"/>
  <c r="W278" i="1"/>
  <c r="W279" i="1" s="1"/>
  <c r="V279" i="1"/>
  <c r="W40" i="1"/>
  <c r="W41" i="1" s="1"/>
  <c r="V41" i="1"/>
  <c r="D469" i="1"/>
  <c r="E469" i="1"/>
  <c r="W123" i="1"/>
  <c r="W225" i="1"/>
  <c r="W244" i="1"/>
  <c r="W264" i="1"/>
  <c r="W265" i="1" s="1"/>
  <c r="W328" i="1"/>
  <c r="W329" i="1" s="1"/>
  <c r="V329" i="1"/>
  <c r="V337" i="1"/>
  <c r="V352" i="1"/>
  <c r="R469" i="1"/>
  <c r="W271" i="1"/>
  <c r="W292" i="1"/>
  <c r="U459" i="1"/>
  <c r="V32" i="1"/>
  <c r="V85" i="1"/>
  <c r="V97" i="1"/>
  <c r="V108" i="1"/>
  <c r="H469" i="1"/>
  <c r="V154" i="1"/>
  <c r="W184" i="1"/>
  <c r="W186" i="1" s="1"/>
  <c r="V206" i="1"/>
  <c r="V272" i="1"/>
  <c r="V297" i="1"/>
  <c r="O469" i="1"/>
  <c r="W355" i="1"/>
  <c r="V360" i="1"/>
  <c r="W372" i="1"/>
  <c r="W373" i="1" s="1"/>
  <c r="V373" i="1"/>
  <c r="W377" i="1"/>
  <c r="V380" i="1"/>
  <c r="V389" i="1"/>
  <c r="Q469" i="1"/>
  <c r="W414" i="1"/>
  <c r="V417" i="1"/>
  <c r="V426" i="1"/>
  <c r="W435" i="1"/>
  <c r="V438" i="1"/>
  <c r="W445" i="1"/>
  <c r="V448" i="1"/>
  <c r="W456" i="1"/>
  <c r="W457" i="1" s="1"/>
  <c r="W32" i="1"/>
  <c r="W96" i="1"/>
  <c r="F9" i="1"/>
  <c r="J9" i="1"/>
  <c r="F10" i="1"/>
  <c r="V33" i="1"/>
  <c r="V37" i="1"/>
  <c r="V49" i="1"/>
  <c r="V55" i="1"/>
  <c r="V75" i="1"/>
  <c r="V84" i="1"/>
  <c r="V96" i="1"/>
  <c r="V107" i="1"/>
  <c r="V115" i="1"/>
  <c r="V124" i="1"/>
  <c r="V132" i="1"/>
  <c r="V143" i="1"/>
  <c r="V150" i="1"/>
  <c r="V155" i="1"/>
  <c r="V162" i="1"/>
  <c r="V182" i="1"/>
  <c r="W164" i="1"/>
  <c r="W181" i="1" s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H9" i="1"/>
  <c r="B469" i="1"/>
  <c r="V461" i="1"/>
  <c r="V460" i="1"/>
  <c r="U463" i="1"/>
  <c r="V24" i="1"/>
  <c r="W35" i="1"/>
  <c r="W37" i="1" s="1"/>
  <c r="C469" i="1"/>
  <c r="V48" i="1"/>
  <c r="W52" i="1"/>
  <c r="W55" i="1" s="1"/>
  <c r="V56" i="1"/>
  <c r="W59" i="1"/>
  <c r="W75" i="1" s="1"/>
  <c r="V76" i="1"/>
  <c r="W78" i="1"/>
  <c r="W84" i="1" s="1"/>
  <c r="W99" i="1"/>
  <c r="W107" i="1" s="1"/>
  <c r="W110" i="1"/>
  <c r="W115" i="1" s="1"/>
  <c r="F469" i="1"/>
  <c r="V123" i="1"/>
  <c r="W128" i="1"/>
  <c r="W131" i="1" s="1"/>
  <c r="V131" i="1"/>
  <c r="W135" i="1"/>
  <c r="W143" i="1" s="1"/>
  <c r="V144" i="1"/>
  <c r="I469" i="1"/>
  <c r="V149" i="1"/>
  <c r="W157" i="1"/>
  <c r="W161" i="1" s="1"/>
  <c r="V181" i="1"/>
  <c r="V187" i="1"/>
  <c r="J469" i="1"/>
  <c r="V205" i="1"/>
  <c r="W190" i="1"/>
  <c r="W205" i="1" s="1"/>
  <c r="V225" i="1"/>
  <c r="V245" i="1"/>
  <c r="V244" i="1"/>
  <c r="W249" i="1"/>
  <c r="W255" i="1" s="1"/>
  <c r="V256" i="1"/>
  <c r="V260" i="1"/>
  <c r="V271" i="1"/>
  <c r="V292" i="1"/>
  <c r="V298" i="1"/>
  <c r="V302" i="1"/>
  <c r="V306" i="1"/>
  <c r="N469" i="1"/>
  <c r="V314" i="1"/>
  <c r="V313" i="1"/>
  <c r="V319" i="1"/>
  <c r="V326" i="1"/>
  <c r="W321" i="1"/>
  <c r="W325" i="1" s="1"/>
  <c r="V325" i="1"/>
  <c r="K469" i="1"/>
  <c r="V255" i="1"/>
  <c r="W258" i="1"/>
  <c r="W260" i="1" s="1"/>
  <c r="L469" i="1"/>
  <c r="V266" i="1"/>
  <c r="M469" i="1"/>
  <c r="V293" i="1"/>
  <c r="W300" i="1"/>
  <c r="W301" i="1" s="1"/>
  <c r="W304" i="1"/>
  <c r="W305" i="1" s="1"/>
  <c r="W309" i="1"/>
  <c r="W313" i="1" s="1"/>
  <c r="V318" i="1"/>
  <c r="W335" i="1"/>
  <c r="W336" i="1" s="1"/>
  <c r="V336" i="1"/>
  <c r="W339" i="1"/>
  <c r="W352" i="1" s="1"/>
  <c r="V353" i="1"/>
  <c r="W356" i="1"/>
  <c r="W362" i="1"/>
  <c r="W363" i="1" s="1"/>
  <c r="V363" i="1"/>
  <c r="W366" i="1"/>
  <c r="W369" i="1" s="1"/>
  <c r="V369" i="1"/>
  <c r="W378" i="1"/>
  <c r="V379" i="1"/>
  <c r="W382" i="1"/>
  <c r="W389" i="1" s="1"/>
  <c r="V390" i="1"/>
  <c r="W403" i="1"/>
  <c r="W411" i="1" s="1"/>
  <c r="V412" i="1"/>
  <c r="W415" i="1"/>
  <c r="W419" i="1"/>
  <c r="W425" i="1" s="1"/>
  <c r="V425" i="1"/>
  <c r="W428" i="1"/>
  <c r="W430" i="1" s="1"/>
  <c r="V431" i="1"/>
  <c r="W436" i="1"/>
  <c r="V437" i="1"/>
  <c r="W440" i="1"/>
  <c r="W442" i="1" s="1"/>
  <c r="V443" i="1"/>
  <c r="W446" i="1"/>
  <c r="W450" i="1"/>
  <c r="W452" i="1" s="1"/>
  <c r="V453" i="1"/>
  <c r="V458" i="1"/>
  <c r="V457" i="1"/>
  <c r="W416" i="1" l="1"/>
  <c r="W379" i="1"/>
  <c r="W447" i="1"/>
  <c r="W359" i="1"/>
  <c r="W464" i="1" s="1"/>
  <c r="W437" i="1"/>
  <c r="V463" i="1"/>
  <c r="V459" i="1"/>
  <c r="V462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<sst xmlns="http://schemas.openxmlformats.org/spreadsheetml/2006/main" count="1680" uniqueCount="645">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</sst>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2"/>
      <c r="N3" s="322"/>
      <c r="O3" s="322"/>
      <c r="P3" s="322"/>
      <c r="Q3" s="322"/>
      <c r="R3" s="322"/>
      <c r="S3" s="322"/>
      <c r="T3" s="32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 t="s">
        <v>644</v>
      </c>
      <c r="I5" s="632"/>
      <c r="J5" s="632"/>
      <c r="K5" s="630"/>
      <c r="M5" s="25" t="s">
        <v>10</v>
      </c>
      <c r="N5" s="625">
        <v>45192</v>
      </c>
      <c r="O5" s="603"/>
      <c r="Q5" s="633" t="s">
        <v>11</v>
      </c>
      <c r="R5" s="328"/>
      <c r="S5" s="634" t="s">
        <v>12</v>
      </c>
      <c r="T5" s="603"/>
      <c r="Y5" s="52"/>
      <c r="Z5" s="52"/>
      <c r="AA5" s="52"/>
    </row>
    <row r="6" spans="1:28" s="302" customFormat="1" ht="24" customHeight="1" x14ac:dyDescent="0.2">
      <c r="A6" s="608" t="s">
        <v>13</v>
      </c>
      <c r="B6" s="325"/>
      <c r="C6" s="326"/>
      <c r="D6" s="609" t="s">
        <v>618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Суббота</v>
      </c>
      <c r="O6" s="315"/>
      <c r="Q6" s="612" t="s">
        <v>16</v>
      </c>
      <c r="R6" s="328"/>
      <c r="S6" s="613" t="s">
        <v>17</v>
      </c>
      <c r="T6" s="60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22"/>
      <c r="R7" s="328"/>
      <c r="S7" s="614"/>
      <c r="T7" s="615"/>
      <c r="Y7" s="52"/>
      <c r="Z7" s="52"/>
      <c r="AA7" s="52"/>
    </row>
    <row r="8" spans="1:28" s="302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0.375</v>
      </c>
      <c r="O8" s="603"/>
      <c r="Q8" s="322"/>
      <c r="R8" s="328"/>
      <c r="S8" s="614"/>
      <c r="T8" s="615"/>
      <c r="Y8" s="52"/>
      <c r="Z8" s="52"/>
      <c r="AA8" s="52"/>
    </row>
    <row r="9" spans="1:28" s="302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22"/>
      <c r="R9" s="328"/>
      <c r="S9" s="616"/>
      <c r="T9" s="617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5" t="s">
        <v>29</v>
      </c>
      <c r="N12" s="606"/>
      <c r="O12" s="607"/>
      <c r="P12" s="24"/>
      <c r="R12" s="25"/>
      <c r="S12" s="589"/>
      <c r="T12" s="322"/>
      <c r="Y12" s="52"/>
      <c r="Z12" s="52"/>
      <c r="AA12" s="52"/>
    </row>
    <row r="13" spans="1:28" s="302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301" t="s">
        <v>56</v>
      </c>
      <c r="S18" s="301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299"/>
      <c r="Y20" s="299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4">
        <v>4607091389258</v>
      </c>
      <c r="E22" s="315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4">
        <v>4607091383881</v>
      </c>
      <c r="E26" s="315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4">
        <v>4607091388237</v>
      </c>
      <c r="E27" s="315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4">
        <v>4607091383935</v>
      </c>
      <c r="E28" s="315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4">
        <v>4680115881853</v>
      </c>
      <c r="E29" s="315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4">
        <v>4607091383911</v>
      </c>
      <c r="E30" s="315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4">
        <v>4607091388244</v>
      </c>
      <c r="E31" s="315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4">
        <v>4607091388503</v>
      </c>
      <c r="E35" s="315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4">
        <v>4680115880139</v>
      </c>
      <c r="E36" s="315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4">
        <v>4607091388282</v>
      </c>
      <c r="E40" s="315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299"/>
      <c r="Y44" s="299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4">
        <v>4680115881440</v>
      </c>
      <c r="E46" s="315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4">
        <v>4680115881433</v>
      </c>
      <c r="E47" s="315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299"/>
      <c r="Y50" s="299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4">
        <v>4680115881426</v>
      </c>
      <c r="E52" s="315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4">
        <v>4680115881419</v>
      </c>
      <c r="E53" s="315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4">
        <v>4680115881525</v>
      </c>
      <c r="E54" s="315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17"/>
      <c r="O54" s="317"/>
      <c r="P54" s="317"/>
      <c r="Q54" s="315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299"/>
      <c r="Y57" s="299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4">
        <v>4607091382945</v>
      </c>
      <c r="E59" s="315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17"/>
      <c r="O59" s="317"/>
      <c r="P59" s="317"/>
      <c r="Q59" s="315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4">
        <v>4607091385670</v>
      </c>
      <c r="E60" s="315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4">
        <v>4680115881327</v>
      </c>
      <c r="E61" s="315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14">
        <v>4607091388312</v>
      </c>
      <c r="E62" s="315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14">
        <v>4680115882133</v>
      </c>
      <c r="E63" s="315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14">
        <v>4607091382952</v>
      </c>
      <c r="E64" s="315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14">
        <v>4680115882539</v>
      </c>
      <c r="E65" s="315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14">
        <v>4607091385687</v>
      </c>
      <c r="E66" s="315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14">
        <v>4607091384604</v>
      </c>
      <c r="E67" s="315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14">
        <v>4680115880283</v>
      </c>
      <c r="E68" s="315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14">
        <v>4680115881518</v>
      </c>
      <c r="E69" s="315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14">
        <v>4680115881303</v>
      </c>
      <c r="E70" s="315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14">
        <v>4607091388466</v>
      </c>
      <c r="E71" s="315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14">
        <v>4680115880269</v>
      </c>
      <c r="E72" s="315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14">
        <v>4680115880429</v>
      </c>
      <c r="E73" s="315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14">
        <v>4680115881457</v>
      </c>
      <c r="E74" s="315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14">
        <v>4607091384789</v>
      </c>
      <c r="E78" s="315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17"/>
      <c r="O78" s="317"/>
      <c r="P78" s="317"/>
      <c r="Q78" s="315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14">
        <v>4680115881488</v>
      </c>
      <c r="E79" s="315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14">
        <v>4607091384765</v>
      </c>
      <c r="E80" s="315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17"/>
      <c r="O80" s="317"/>
      <c r="P80" s="317"/>
      <c r="Q80" s="315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14">
        <v>4680115882775</v>
      </c>
      <c r="E81" s="315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17"/>
      <c r="O81" s="317"/>
      <c r="P81" s="317"/>
      <c r="Q81" s="315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14">
        <v>4680115880658</v>
      </c>
      <c r="E82" s="315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14">
        <v>4607091381962</v>
      </c>
      <c r="E83" s="315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14">
        <v>4607091387667</v>
      </c>
      <c r="E87" s="315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14">
        <v>4607091387636</v>
      </c>
      <c r="E88" s="315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14">
        <v>4607091384727</v>
      </c>
      <c r="E89" s="315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14">
        <v>4607091386745</v>
      </c>
      <c r="E90" s="315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14">
        <v>4607091382426</v>
      </c>
      <c r="E91" s="315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14">
        <v>4607091386547</v>
      </c>
      <c r="E92" s="315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14">
        <v>4607091384703</v>
      </c>
      <c r="E93" s="315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14">
        <v>4607091384734</v>
      </c>
      <c r="E94" s="315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14">
        <v>4607091382464</v>
      </c>
      <c r="E95" s="315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14">
        <v>4680115882645</v>
      </c>
      <c r="E99" s="315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17"/>
      <c r="O99" s="317"/>
      <c r="P99" s="317"/>
      <c r="Q99" s="315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14">
        <v>4607091386967</v>
      </c>
      <c r="E100" s="315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17"/>
      <c r="O100" s="317"/>
      <c r="P100" s="317"/>
      <c r="Q100" s="315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14">
        <v>4607091385304</v>
      </c>
      <c r="E101" s="315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5"/>
      <c r="S101" s="35"/>
      <c r="T101" s="36" t="s">
        <v>63</v>
      </c>
      <c r="U101" s="304">
        <v>50</v>
      </c>
      <c r="V101" s="305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14">
        <v>4607091386264</v>
      </c>
      <c r="E102" s="315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14">
        <v>4607091385731</v>
      </c>
      <c r="E103" s="315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17"/>
      <c r="O103" s="317"/>
      <c r="P103" s="317"/>
      <c r="Q103" s="315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14">
        <v>4680115880214</v>
      </c>
      <c r="E104" s="315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17"/>
      <c r="O104" s="317"/>
      <c r="P104" s="317"/>
      <c r="Q104" s="315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14">
        <v>4680115880894</v>
      </c>
      <c r="E105" s="315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17"/>
      <c r="O105" s="317"/>
      <c r="P105" s="317"/>
      <c r="Q105" s="315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14">
        <v>4607091385427</v>
      </c>
      <c r="E106" s="315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6.1728395061728394</v>
      </c>
      <c r="V107" s="306">
        <f>IFERROR(V99/H99,"0")+IFERROR(V100/H100,"0")+IFERROR(V101/H101,"0")+IFERROR(V102/H102,"0")+IFERROR(V103/H103,"0")+IFERROR(V104/H104,"0")+IFERROR(V105/H105,"0")+IFERROR(V106/H106,"0")</f>
        <v>7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0.15225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8" t="s">
        <v>63</v>
      </c>
      <c r="U108" s="306">
        <f>IFERROR(SUM(U99:U106),"0")</f>
        <v>50</v>
      </c>
      <c r="V108" s="306">
        <f>IFERROR(SUM(V99:V106),"0")</f>
        <v>56.699999999999996</v>
      </c>
      <c r="W108" s="38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14">
        <v>4680115882652</v>
      </c>
      <c r="E110" s="315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17"/>
      <c r="O110" s="317"/>
      <c r="P110" s="317"/>
      <c r="Q110" s="315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14">
        <v>4607091383065</v>
      </c>
      <c r="E111" s="315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14">
        <v>4680115881532</v>
      </c>
      <c r="E112" s="315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14">
        <v>4680115880238</v>
      </c>
      <c r="E113" s="315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14">
        <v>4680115881464</v>
      </c>
      <c r="E114" s="315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17"/>
      <c r="O114" s="317"/>
      <c r="P114" s="317"/>
      <c r="Q114" s="315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299"/>
      <c r="Y117" s="299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14">
        <v>4607091385168</v>
      </c>
      <c r="E119" s="315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14">
        <v>4607091383256</v>
      </c>
      <c r="E120" s="315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14">
        <v>4607091385748</v>
      </c>
      <c r="E121" s="315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14">
        <v>4607091384581</v>
      </c>
      <c r="E122" s="315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299"/>
      <c r="Y126" s="299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14">
        <v>4607091383423</v>
      </c>
      <c r="E128" s="315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14">
        <v>4607091381405</v>
      </c>
      <c r="E129" s="315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14">
        <v>4607091386516</v>
      </c>
      <c r="E130" s="315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299"/>
      <c r="Y133" s="299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14">
        <v>4680115880993</v>
      </c>
      <c r="E135" s="315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5"/>
      <c r="S135" s="35"/>
      <c r="T135" s="36" t="s">
        <v>63</v>
      </c>
      <c r="U135" s="304">
        <v>200</v>
      </c>
      <c r="V135" s="305">
        <f t="shared" ref="V135:V142" si="7">IFERROR(IF(U135="",0,CEILING((U135/$H135),1)*$H135),"")</f>
        <v>201.60000000000002</v>
      </c>
      <c r="W135" s="37">
        <f>IFERROR(IF(V135=0,"",ROUNDUP(V135/H135,0)*0.00753),"")</f>
        <v>0.36143999999999998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14">
        <v>4680115881761</v>
      </c>
      <c r="E136" s="315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14">
        <v>4680115881563</v>
      </c>
      <c r="E137" s="315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14">
        <v>4680115880986</v>
      </c>
      <c r="E138" s="315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14">
        <v>4680115880207</v>
      </c>
      <c r="E139" s="315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14">
        <v>4680115881785</v>
      </c>
      <c r="E140" s="315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14">
        <v>4680115881679</v>
      </c>
      <c r="E141" s="315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14">
        <v>4680115880191</v>
      </c>
      <c r="E142" s="315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47.61904761904762</v>
      </c>
      <c r="V143" s="306">
        <f>IFERROR(V135/H135,"0")+IFERROR(V136/H136,"0")+IFERROR(V137/H137,"0")+IFERROR(V138/H138,"0")+IFERROR(V139/H139,"0")+IFERROR(V140/H140,"0")+IFERROR(V141/H141,"0")+IFERROR(V142/H142,"0")</f>
        <v>48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0.36143999999999998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8" t="s">
        <v>63</v>
      </c>
      <c r="U144" s="306">
        <f>IFERROR(SUM(U135:U142),"0")</f>
        <v>200</v>
      </c>
      <c r="V144" s="306">
        <f>IFERROR(SUM(V135:V142),"0")</f>
        <v>201.60000000000002</v>
      </c>
      <c r="W144" s="38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299"/>
      <c r="Y145" s="299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14">
        <v>4680115881402</v>
      </c>
      <c r="E147" s="315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14">
        <v>4680115881396</v>
      </c>
      <c r="E148" s="315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14">
        <v>4680115882935</v>
      </c>
      <c r="E152" s="315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17"/>
      <c r="O152" s="317"/>
      <c r="P152" s="317"/>
      <c r="Q152" s="315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14">
        <v>4680115880764</v>
      </c>
      <c r="E153" s="315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14">
        <v>4680115882683</v>
      </c>
      <c r="E157" s="315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14">
        <v>4680115882690</v>
      </c>
      <c r="E158" s="315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14">
        <v>4680115882669</v>
      </c>
      <c r="E159" s="315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14">
        <v>4680115882676</v>
      </c>
      <c r="E160" s="315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14">
        <v>4680115881556</v>
      </c>
      <c r="E164" s="315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14">
        <v>4680115880573</v>
      </c>
      <c r="E165" s="315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17"/>
      <c r="O165" s="317"/>
      <c r="P165" s="317"/>
      <c r="Q165" s="315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14">
        <v>4680115881594</v>
      </c>
      <c r="E166" s="315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14">
        <v>4680115881587</v>
      </c>
      <c r="E167" s="315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14">
        <v>4680115880962</v>
      </c>
      <c r="E168" s="315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5"/>
      <c r="S168" s="35"/>
      <c r="T168" s="36" t="s">
        <v>63</v>
      </c>
      <c r="U168" s="304">
        <v>120</v>
      </c>
      <c r="V168" s="305">
        <f t="shared" si="8"/>
        <v>124.8</v>
      </c>
      <c r="W168" s="37">
        <f>IFERROR(IF(V168=0,"",ROUNDUP(V168/H168,0)*0.02175),"")</f>
        <v>0.34799999999999998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14">
        <v>4680115881617</v>
      </c>
      <c r="E169" s="315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14">
        <v>4680115881228</v>
      </c>
      <c r="E170" s="315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14">
        <v>4680115881037</v>
      </c>
      <c r="E171" s="315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14">
        <v>4680115881211</v>
      </c>
      <c r="E172" s="315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14">
        <v>4680115881020</v>
      </c>
      <c r="E173" s="315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14">
        <v>4680115882195</v>
      </c>
      <c r="E174" s="315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14">
        <v>4680115882607</v>
      </c>
      <c r="E175" s="315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14">
        <v>4680115880092</v>
      </c>
      <c r="E176" s="315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5"/>
      <c r="S176" s="35"/>
      <c r="T176" s="36" t="s">
        <v>63</v>
      </c>
      <c r="U176" s="304">
        <v>24</v>
      </c>
      <c r="V176" s="305">
        <f t="shared" si="8"/>
        <v>24</v>
      </c>
      <c r="W176" s="37">
        <f t="shared" si="9"/>
        <v>7.5300000000000006E-2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14">
        <v>4680115880221</v>
      </c>
      <c r="E177" s="315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14">
        <v>4680115882942</v>
      </c>
      <c r="E178" s="315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14">
        <v>4680115880504</v>
      </c>
      <c r="E179" s="315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5"/>
      <c r="S179" s="35"/>
      <c r="T179" s="36" t="s">
        <v>63</v>
      </c>
      <c r="U179" s="304">
        <v>24</v>
      </c>
      <c r="V179" s="305">
        <f t="shared" si="8"/>
        <v>24</v>
      </c>
      <c r="W179" s="37">
        <f t="shared" si="9"/>
        <v>7.5300000000000006E-2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14">
        <v>4680115882164</v>
      </c>
      <c r="E180" s="315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35.384615384615387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36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0.49860000000000004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8" t="s">
        <v>63</v>
      </c>
      <c r="U182" s="306">
        <f>IFERROR(SUM(U164:U180),"0")</f>
        <v>168</v>
      </c>
      <c r="V182" s="306">
        <f>IFERROR(SUM(V164:V180),"0")</f>
        <v>172.8</v>
      </c>
      <c r="W182" s="38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14">
        <v>4680115880801</v>
      </c>
      <c r="E184" s="315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14">
        <v>4680115880818</v>
      </c>
      <c r="E185" s="315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5"/>
      <c r="S185" s="35"/>
      <c r="T185" s="36" t="s">
        <v>63</v>
      </c>
      <c r="U185" s="304">
        <v>14.4</v>
      </c>
      <c r="V185" s="305">
        <f>IFERROR(IF(U185="",0,CEILING((U185/$H185),1)*$H185),"")</f>
        <v>14.399999999999999</v>
      </c>
      <c r="W185" s="37">
        <f>IFERROR(IF(V185=0,"",ROUNDUP(V185/H185,0)*0.00753),"")</f>
        <v>4.5179999999999998E-2</v>
      </c>
      <c r="X185" s="57"/>
      <c r="Y185" s="58"/>
      <c r="AC185" s="59"/>
      <c r="AZ185" s="160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8" t="s">
        <v>65</v>
      </c>
      <c r="U186" s="306">
        <f>IFERROR(U184/H184,"0")+IFERROR(U185/H185,"0")</f>
        <v>6</v>
      </c>
      <c r="V186" s="306">
        <f>IFERROR(V184/H184,"0")+IFERROR(V185/H185,"0")</f>
        <v>6</v>
      </c>
      <c r="W186" s="306">
        <f>IFERROR(IF(W184="",0,W184),"0")+IFERROR(IF(W185="",0,W185),"0")</f>
        <v>4.5179999999999998E-2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8" t="s">
        <v>63</v>
      </c>
      <c r="U187" s="306">
        <f>IFERROR(SUM(U184:U185),"0")</f>
        <v>14.4</v>
      </c>
      <c r="V187" s="306">
        <f>IFERROR(SUM(V184:V185),"0")</f>
        <v>14.399999999999999</v>
      </c>
      <c r="W187" s="38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299"/>
      <c r="Y188" s="299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14">
        <v>4607091387445</v>
      </c>
      <c r="E190" s="315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14">
        <v>4607091386004</v>
      </c>
      <c r="E191" s="315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14">
        <v>4607091386004</v>
      </c>
      <c r="E192" s="315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14">
        <v>4607091386073</v>
      </c>
      <c r="E193" s="315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14">
        <v>4607091387322</v>
      </c>
      <c r="E194" s="315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14">
        <v>4607091387322</v>
      </c>
      <c r="E195" s="315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14">
        <v>4607091387377</v>
      </c>
      <c r="E196" s="315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14">
        <v>4607091387353</v>
      </c>
      <c r="E197" s="315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14">
        <v>4607091386011</v>
      </c>
      <c r="E198" s="315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14">
        <v>4607091387308</v>
      </c>
      <c r="E199" s="315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14">
        <v>4607091387339</v>
      </c>
      <c r="E200" s="315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14">
        <v>4680115882638</v>
      </c>
      <c r="E201" s="315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14">
        <v>4680115881938</v>
      </c>
      <c r="E202" s="315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14">
        <v>4607091387346</v>
      </c>
      <c r="E203" s="315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14">
        <v>4607091389807</v>
      </c>
      <c r="E204" s="315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14">
        <v>4680115881914</v>
      </c>
      <c r="E208" s="315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14">
        <v>4607091387193</v>
      </c>
      <c r="E212" s="315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5"/>
      <c r="S212" s="35"/>
      <c r="T212" s="36" t="s">
        <v>63</v>
      </c>
      <c r="U212" s="304">
        <v>270</v>
      </c>
      <c r="V212" s="305">
        <f>IFERROR(IF(U212="",0,CEILING((U212/$H212),1)*$H212),"")</f>
        <v>273</v>
      </c>
      <c r="W212" s="37">
        <f>IFERROR(IF(V212=0,"",ROUNDUP(V212/H212,0)*0.00753),"")</f>
        <v>0.48945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14">
        <v>4607091387230</v>
      </c>
      <c r="E213" s="315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14">
        <v>4607091387285</v>
      </c>
      <c r="E214" s="315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14">
        <v>4607091389845</v>
      </c>
      <c r="E215" s="315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8" t="s">
        <v>65</v>
      </c>
      <c r="U216" s="306">
        <f>IFERROR(U212/H212,"0")+IFERROR(U213/H213,"0")+IFERROR(U214/H214,"0")+IFERROR(U215/H215,"0")</f>
        <v>64.285714285714278</v>
      </c>
      <c r="V216" s="306">
        <f>IFERROR(V212/H212,"0")+IFERROR(V213/H213,"0")+IFERROR(V214/H214,"0")+IFERROR(V215/H215,"0")</f>
        <v>65</v>
      </c>
      <c r="W216" s="306">
        <f>IFERROR(IF(W212="",0,W212),"0")+IFERROR(IF(W213="",0,W213),"0")+IFERROR(IF(W214="",0,W214),"0")+IFERROR(IF(W215="",0,W215),"0")</f>
        <v>0.48945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8" t="s">
        <v>63</v>
      </c>
      <c r="U217" s="306">
        <f>IFERROR(SUM(U212:U215),"0")</f>
        <v>270</v>
      </c>
      <c r="V217" s="306">
        <f>IFERROR(SUM(V212:V215),"0")</f>
        <v>273</v>
      </c>
      <c r="W217" s="38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14">
        <v>4607091387766</v>
      </c>
      <c r="E219" s="315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14">
        <v>4607091387957</v>
      </c>
      <c r="E220" s="315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14">
        <v>4607091387964</v>
      </c>
      <c r="E221" s="315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5"/>
      <c r="S221" s="35"/>
      <c r="T221" s="36" t="s">
        <v>63</v>
      </c>
      <c r="U221" s="304">
        <v>80</v>
      </c>
      <c r="V221" s="305">
        <f t="shared" si="12"/>
        <v>81</v>
      </c>
      <c r="W221" s="37">
        <f>IFERROR(IF(V221=0,"",ROUNDUP(V221/H221,0)*0.02175),"")</f>
        <v>0.21749999999999997</v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14">
        <v>4607091381672</v>
      </c>
      <c r="E222" s="315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14">
        <v>4607091387537</v>
      </c>
      <c r="E223" s="315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14">
        <v>4607091387513</v>
      </c>
      <c r="E224" s="315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06">
        <f>IFERROR(U219/H219,"0")+IFERROR(U220/H220,"0")+IFERROR(U221/H221,"0")+IFERROR(U222/H222,"0")+IFERROR(U223/H223,"0")+IFERROR(U224/H224,"0")</f>
        <v>9.8765432098765444</v>
      </c>
      <c r="V225" s="306">
        <f>IFERROR(V219/H219,"0")+IFERROR(V220/H220,"0")+IFERROR(V221/H221,"0")+IFERROR(V222/H222,"0")+IFERROR(V223/H223,"0")+IFERROR(V224/H224,"0")</f>
        <v>10</v>
      </c>
      <c r="W225" s="306">
        <f>IFERROR(IF(W219="",0,W219),"0")+IFERROR(IF(W220="",0,W220),"0")+IFERROR(IF(W221="",0,W221),"0")+IFERROR(IF(W222="",0,W222),"0")+IFERROR(IF(W223="",0,W223),"0")+IFERROR(IF(W224="",0,W224),"0")</f>
        <v>0.21749999999999997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06">
        <f>IFERROR(SUM(U219:U224),"0")</f>
        <v>80</v>
      </c>
      <c r="V226" s="306">
        <f>IFERROR(SUM(V219:V224),"0")</f>
        <v>81</v>
      </c>
      <c r="W226" s="38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14">
        <v>4607091380880</v>
      </c>
      <c r="E228" s="315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5"/>
      <c r="S228" s="35"/>
      <c r="T228" s="36" t="s">
        <v>63</v>
      </c>
      <c r="U228" s="304">
        <v>50</v>
      </c>
      <c r="V228" s="305">
        <f>IFERROR(IF(U228="",0,CEILING((U228/$H228),1)*$H228),"")</f>
        <v>50.400000000000006</v>
      </c>
      <c r="W228" s="37">
        <f>IFERROR(IF(V228=0,"",ROUNDUP(V228/H228,0)*0.02175),"")</f>
        <v>0.1305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14">
        <v>4607091384482</v>
      </c>
      <c r="E229" s="315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5"/>
      <c r="S229" s="35"/>
      <c r="T229" s="36" t="s">
        <v>63</v>
      </c>
      <c r="U229" s="304">
        <v>280</v>
      </c>
      <c r="V229" s="305">
        <f>IFERROR(IF(U229="",0,CEILING((U229/$H229),1)*$H229),"")</f>
        <v>280.8</v>
      </c>
      <c r="W229" s="37">
        <f>IFERROR(IF(V229=0,"",ROUNDUP(V229/H229,0)*0.02175),"")</f>
        <v>0.78299999999999992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14">
        <v>4607091380897</v>
      </c>
      <c r="E230" s="315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5"/>
      <c r="S230" s="35"/>
      <c r="T230" s="36" t="s">
        <v>63</v>
      </c>
      <c r="U230" s="304">
        <v>30</v>
      </c>
      <c r="V230" s="305">
        <f>IFERROR(IF(U230="",0,CEILING((U230/$H230),1)*$H230),"")</f>
        <v>33.6</v>
      </c>
      <c r="W230" s="37">
        <f>IFERROR(IF(V230=0,"",ROUNDUP(V230/H230,0)*0.02175),"")</f>
        <v>8.6999999999999994E-2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14">
        <v>4680115880368</v>
      </c>
      <c r="E231" s="315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8" t="s">
        <v>65</v>
      </c>
      <c r="U232" s="306">
        <f>IFERROR(U228/H228,"0")+IFERROR(U229/H229,"0")+IFERROR(U230/H230,"0")+IFERROR(U231/H231,"0")</f>
        <v>45.421245421245416</v>
      </c>
      <c r="V232" s="306">
        <f>IFERROR(V228/H228,"0")+IFERROR(V229/H229,"0")+IFERROR(V230/H230,"0")+IFERROR(V231/H231,"0")</f>
        <v>46</v>
      </c>
      <c r="W232" s="306">
        <f>IFERROR(IF(W228="",0,W228),"0")+IFERROR(IF(W229="",0,W229),"0")+IFERROR(IF(W230="",0,W230),"0")+IFERROR(IF(W231="",0,W231),"0")</f>
        <v>1.0004999999999999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8" t="s">
        <v>63</v>
      </c>
      <c r="U233" s="306">
        <f>IFERROR(SUM(U228:U231),"0")</f>
        <v>360</v>
      </c>
      <c r="V233" s="306">
        <f>IFERROR(SUM(V228:V231),"0")</f>
        <v>364.80000000000007</v>
      </c>
      <c r="W233" s="38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14">
        <v>4607091388374</v>
      </c>
      <c r="E235" s="315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17"/>
      <c r="O235" s="317"/>
      <c r="P235" s="317"/>
      <c r="Q235" s="315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14">
        <v>4607091388381</v>
      </c>
      <c r="E236" s="315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17"/>
      <c r="O236" s="317"/>
      <c r="P236" s="317"/>
      <c r="Q236" s="315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14">
        <v>4607091388404</v>
      </c>
      <c r="E237" s="315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14">
        <v>4680115881808</v>
      </c>
      <c r="E241" s="315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14">
        <v>4680115881822</v>
      </c>
      <c r="E242" s="315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14">
        <v>4680115880016</v>
      </c>
      <c r="E243" s="315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299"/>
      <c r="Y246" s="299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14">
        <v>4607091387421</v>
      </c>
      <c r="E248" s="315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14">
        <v>4607091387421</v>
      </c>
      <c r="E249" s="315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14">
        <v>4607091387452</v>
      </c>
      <c r="E250" s="315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431" t="s">
        <v>384</v>
      </c>
      <c r="N250" s="317"/>
      <c r="O250" s="317"/>
      <c r="P250" s="317"/>
      <c r="Q250" s="315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14">
        <v>4607091387452</v>
      </c>
      <c r="E251" s="315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14">
        <v>4607091385984</v>
      </c>
      <c r="E252" s="315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14">
        <v>4607091387438</v>
      </c>
      <c r="E253" s="315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14">
        <v>4607091387469</v>
      </c>
      <c r="E254" s="315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14">
        <v>4607091387292</v>
      </c>
      <c r="E258" s="315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14">
        <v>4607091387315</v>
      </c>
      <c r="E259" s="315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299"/>
      <c r="Y262" s="299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14">
        <v>4607091383836</v>
      </c>
      <c r="E264" s="315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14">
        <v>4607091387919</v>
      </c>
      <c r="E268" s="315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14">
        <v>4607091383942</v>
      </c>
      <c r="E269" s="315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14">
        <v>4607091383959</v>
      </c>
      <c r="E270" s="315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14">
        <v>4607091388831</v>
      </c>
      <c r="E274" s="315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14">
        <v>4607091383102</v>
      </c>
      <c r="E278" s="315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299"/>
      <c r="Y282" s="299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14">
        <v>4607091383997</v>
      </c>
      <c r="E284" s="315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14">
        <v>4607091383997</v>
      </c>
      <c r="E285" s="315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14">
        <v>4607091384130</v>
      </c>
      <c r="E286" s="315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14">
        <v>4607091384130</v>
      </c>
      <c r="E287" s="315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14">
        <v>4607091384147</v>
      </c>
      <c r="E288" s="315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14">
        <v>4607091384147</v>
      </c>
      <c r="E289" s="315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17"/>
      <c r="O289" s="317"/>
      <c r="P289" s="317"/>
      <c r="Q289" s="315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14">
        <v>4607091384154</v>
      </c>
      <c r="E290" s="315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5"/>
      <c r="S290" s="35"/>
      <c r="T290" s="36" t="s">
        <v>63</v>
      </c>
      <c r="U290" s="304">
        <v>50</v>
      </c>
      <c r="V290" s="305">
        <f t="shared" si="14"/>
        <v>50</v>
      </c>
      <c r="W290" s="37">
        <f>IFERROR(IF(V290=0,"",ROUNDUP(V290/H290,0)*0.00937),"")</f>
        <v>9.3700000000000006E-2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14">
        <v>4607091384161</v>
      </c>
      <c r="E291" s="315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10</v>
      </c>
      <c r="V292" s="306">
        <f>IFERROR(V284/H284,"0")+IFERROR(V285/H285,"0")+IFERROR(V286/H286,"0")+IFERROR(V287/H287,"0")+IFERROR(V288/H288,"0")+IFERROR(V289/H289,"0")+IFERROR(V290/H290,"0")+IFERROR(V291/H291,"0")</f>
        <v>10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9.3700000000000006E-2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8" t="s">
        <v>63</v>
      </c>
      <c r="U293" s="306">
        <f>IFERROR(SUM(U284:U291),"0")</f>
        <v>50</v>
      </c>
      <c r="V293" s="306">
        <f>IFERROR(SUM(V284:V291),"0")</f>
        <v>50</v>
      </c>
      <c r="W293" s="38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14">
        <v>4607091383980</v>
      </c>
      <c r="E295" s="315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5"/>
      <c r="S295" s="35"/>
      <c r="T295" s="36" t="s">
        <v>63</v>
      </c>
      <c r="U295" s="304">
        <v>2200</v>
      </c>
      <c r="V295" s="305">
        <f>IFERROR(IF(U295="",0,CEILING((U295/$H295),1)*$H295),"")</f>
        <v>2205</v>
      </c>
      <c r="W295" s="37">
        <f>IFERROR(IF(V295=0,"",ROUNDUP(V295/H295,0)*0.02175),"")</f>
        <v>3.1972499999999999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14">
        <v>4607091384178</v>
      </c>
      <c r="E296" s="315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8" t="s">
        <v>65</v>
      </c>
      <c r="U297" s="306">
        <f>IFERROR(U295/H295,"0")+IFERROR(U296/H296,"0")</f>
        <v>146.66666666666666</v>
      </c>
      <c r="V297" s="306">
        <f>IFERROR(V295/H295,"0")+IFERROR(V296/H296,"0")</f>
        <v>147</v>
      </c>
      <c r="W297" s="306">
        <f>IFERROR(IF(W295="",0,W295),"0")+IFERROR(IF(W296="",0,W296),"0")</f>
        <v>3.1972499999999999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8" t="s">
        <v>63</v>
      </c>
      <c r="U298" s="306">
        <f>IFERROR(SUM(U295:U296),"0")</f>
        <v>2200</v>
      </c>
      <c r="V298" s="306">
        <f>IFERROR(SUM(V295:V296),"0")</f>
        <v>2205</v>
      </c>
      <c r="W298" s="38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14">
        <v>4607091384260</v>
      </c>
      <c r="E300" s="315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5"/>
      <c r="S300" s="35"/>
      <c r="T300" s="36" t="s">
        <v>63</v>
      </c>
      <c r="U300" s="304">
        <v>100</v>
      </c>
      <c r="V300" s="305">
        <f>IFERROR(IF(U300="",0,CEILING((U300/$H300),1)*$H300),"")</f>
        <v>101.39999999999999</v>
      </c>
      <c r="W300" s="37">
        <f>IFERROR(IF(V300=0,"",ROUNDUP(V300/H300,0)*0.02175),"")</f>
        <v>0.28275</v>
      </c>
      <c r="X300" s="57"/>
      <c r="Y300" s="58"/>
      <c r="AC300" s="59"/>
      <c r="AZ300" s="222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8" t="s">
        <v>65</v>
      </c>
      <c r="U301" s="306">
        <f>IFERROR(U300/H300,"0")</f>
        <v>12.820512820512821</v>
      </c>
      <c r="V301" s="306">
        <f>IFERROR(V300/H300,"0")</f>
        <v>13</v>
      </c>
      <c r="W301" s="306">
        <f>IFERROR(IF(W300="",0,W300),"0")</f>
        <v>0.28275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8" t="s">
        <v>63</v>
      </c>
      <c r="U302" s="306">
        <f>IFERROR(SUM(U300:U300),"0")</f>
        <v>100</v>
      </c>
      <c r="V302" s="306">
        <f>IFERROR(SUM(V300:V300),"0")</f>
        <v>101.39999999999999</v>
      </c>
      <c r="W302" s="38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14">
        <v>4607091384673</v>
      </c>
      <c r="E304" s="315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5"/>
      <c r="S304" s="35"/>
      <c r="T304" s="36" t="s">
        <v>63</v>
      </c>
      <c r="U304" s="304">
        <v>300</v>
      </c>
      <c r="V304" s="305">
        <f>IFERROR(IF(U304="",0,CEILING((U304/$H304),1)*$H304),"")</f>
        <v>304.2</v>
      </c>
      <c r="W304" s="37">
        <f>IFERROR(IF(V304=0,"",ROUNDUP(V304/H304,0)*0.02175),"")</f>
        <v>0.84824999999999995</v>
      </c>
      <c r="X304" s="57"/>
      <c r="Y304" s="58"/>
      <c r="AC304" s="59"/>
      <c r="AZ304" s="223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06">
        <f>IFERROR(U304/H304,"0")</f>
        <v>38.46153846153846</v>
      </c>
      <c r="V305" s="306">
        <f>IFERROR(V304/H304,"0")</f>
        <v>39</v>
      </c>
      <c r="W305" s="306">
        <f>IFERROR(IF(W304="",0,W304),"0")</f>
        <v>0.84824999999999995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06">
        <f>IFERROR(SUM(U304:U304),"0")</f>
        <v>300</v>
      </c>
      <c r="V306" s="306">
        <f>IFERROR(SUM(V304:V304),"0")</f>
        <v>304.2</v>
      </c>
      <c r="W306" s="38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299"/>
      <c r="Y307" s="299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14">
        <v>4607091384185</v>
      </c>
      <c r="E309" s="315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14">
        <v>4607091384192</v>
      </c>
      <c r="E310" s="315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14">
        <v>4680115881907</v>
      </c>
      <c r="E311" s="315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14">
        <v>4607091384680</v>
      </c>
      <c r="E312" s="315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14">
        <v>4607091384802</v>
      </c>
      <c r="E316" s="315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14">
        <v>4607091384826</v>
      </c>
      <c r="E317" s="315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14">
        <v>4607091384246</v>
      </c>
      <c r="E321" s="315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14">
        <v>4680115881976</v>
      </c>
      <c r="E322" s="315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14">
        <v>4607091384253</v>
      </c>
      <c r="E323" s="315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14">
        <v>4680115881969</v>
      </c>
      <c r="E324" s="315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14">
        <v>4607091389357</v>
      </c>
      <c r="E328" s="315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299"/>
      <c r="Y332" s="299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14">
        <v>4607091389708</v>
      </c>
      <c r="E334" s="315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14">
        <v>4607091389692</v>
      </c>
      <c r="E335" s="315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14">
        <v>4607091389753</v>
      </c>
      <c r="E339" s="315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14">
        <v>4607091389760</v>
      </c>
      <c r="E340" s="315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14">
        <v>4607091389746</v>
      </c>
      <c r="E341" s="315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5"/>
      <c r="S341" s="35"/>
      <c r="T341" s="36" t="s">
        <v>63</v>
      </c>
      <c r="U341" s="304">
        <v>300</v>
      </c>
      <c r="V341" s="305">
        <f t="shared" si="15"/>
        <v>302.40000000000003</v>
      </c>
      <c r="W341" s="37">
        <f>IFERROR(IF(V341=0,"",ROUNDUP(V341/H341,0)*0.00753),"")</f>
        <v>0.54215999999999998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14">
        <v>4680115882928</v>
      </c>
      <c r="E342" s="315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14">
        <v>4680115883147</v>
      </c>
      <c r="E343" s="315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14">
        <v>4607091384338</v>
      </c>
      <c r="E344" s="315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14">
        <v>4680115883154</v>
      </c>
      <c r="E345" s="315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14">
        <v>4607091389524</v>
      </c>
      <c r="E346" s="315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5"/>
      <c r="S346" s="35"/>
      <c r="T346" s="36" t="s">
        <v>63</v>
      </c>
      <c r="U346" s="304">
        <v>8.3999999999999986</v>
      </c>
      <c r="V346" s="305">
        <f t="shared" si="15"/>
        <v>8.4</v>
      </c>
      <c r="W346" s="37">
        <f t="shared" si="16"/>
        <v>2.0080000000000001E-2</v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14">
        <v>4680115883161</v>
      </c>
      <c r="E347" s="315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14">
        <v>4607091384345</v>
      </c>
      <c r="E348" s="315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5"/>
      <c r="S348" s="35"/>
      <c r="T348" s="36" t="s">
        <v>63</v>
      </c>
      <c r="U348" s="304">
        <v>16.8</v>
      </c>
      <c r="V348" s="305">
        <f t="shared" si="15"/>
        <v>16.8</v>
      </c>
      <c r="W348" s="37">
        <f t="shared" si="16"/>
        <v>4.0160000000000001E-2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14">
        <v>4680115883178</v>
      </c>
      <c r="E349" s="315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14">
        <v>4607091389531</v>
      </c>
      <c r="E350" s="315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14">
        <v>4680115883185</v>
      </c>
      <c r="E351" s="315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17"/>
      <c r="O351" s="317"/>
      <c r="P351" s="317"/>
      <c r="Q351" s="315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83.428571428571431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84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0.60239999999999994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8" t="s">
        <v>63</v>
      </c>
      <c r="U353" s="306">
        <f>IFERROR(SUM(U339:U351),"0")</f>
        <v>325.2</v>
      </c>
      <c r="V353" s="306">
        <f>IFERROR(SUM(V339:V351),"0")</f>
        <v>327.60000000000002</v>
      </c>
      <c r="W353" s="38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14">
        <v>4607091389685</v>
      </c>
      <c r="E355" s="315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14">
        <v>4607091389654</v>
      </c>
      <c r="E356" s="315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14">
        <v>4607091384352</v>
      </c>
      <c r="E357" s="315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14">
        <v>4607091389661</v>
      </c>
      <c r="E358" s="315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14">
        <v>4680115881648</v>
      </c>
      <c r="E362" s="315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14">
        <v>4680115883017</v>
      </c>
      <c r="E366" s="315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14">
        <v>4680115883031</v>
      </c>
      <c r="E367" s="315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14">
        <v>4680115883024</v>
      </c>
      <c r="E368" s="315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14">
        <v>4680115882997</v>
      </c>
      <c r="E372" s="315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17"/>
      <c r="O372" s="317"/>
      <c r="P372" s="317"/>
      <c r="Q372" s="315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299"/>
      <c r="Y375" s="299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14">
        <v>4607091389388</v>
      </c>
      <c r="E377" s="315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14">
        <v>4607091389364</v>
      </c>
      <c r="E378" s="315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14">
        <v>4607091389739</v>
      </c>
      <c r="E382" s="315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5"/>
      <c r="S382" s="35"/>
      <c r="T382" s="36" t="s">
        <v>63</v>
      </c>
      <c r="U382" s="304">
        <v>600</v>
      </c>
      <c r="V382" s="305">
        <f t="shared" ref="V382:V388" si="17">IFERROR(IF(U382="",0,CEILING((U382/$H382),1)*$H382),"")</f>
        <v>600.6</v>
      </c>
      <c r="W382" s="37">
        <f>IFERROR(IF(V382=0,"",ROUNDUP(V382/H382,0)*0.00753),"")</f>
        <v>1.0767900000000001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14">
        <v>4680115883048</v>
      </c>
      <c r="E383" s="315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14">
        <v>4607091389425</v>
      </c>
      <c r="E384" s="315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5"/>
      <c r="S384" s="35"/>
      <c r="T384" s="36" t="s">
        <v>63</v>
      </c>
      <c r="U384" s="304">
        <v>12.6</v>
      </c>
      <c r="V384" s="305">
        <f t="shared" si="17"/>
        <v>12.600000000000001</v>
      </c>
      <c r="W384" s="37">
        <f>IFERROR(IF(V384=0,"",ROUNDUP(V384/H384,0)*0.00502),"")</f>
        <v>3.0120000000000001E-2</v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14">
        <v>4680115882911</v>
      </c>
      <c r="E385" s="315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17"/>
      <c r="O385" s="317"/>
      <c r="P385" s="317"/>
      <c r="Q385" s="315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14">
        <v>4680115880771</v>
      </c>
      <c r="E386" s="315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14">
        <v>4607091389500</v>
      </c>
      <c r="E387" s="315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14">
        <v>4680115881983</v>
      </c>
      <c r="E388" s="315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148.85714285714286</v>
      </c>
      <c r="V389" s="306">
        <f>IFERROR(V382/H382,"0")+IFERROR(V383/H383,"0")+IFERROR(V384/H384,"0")+IFERROR(V385/H385,"0")+IFERROR(V386/H386,"0")+IFERROR(V387/H387,"0")+IFERROR(V388/H388,"0")</f>
        <v>149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1.1069100000000001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8" t="s">
        <v>63</v>
      </c>
      <c r="U390" s="306">
        <f>IFERROR(SUM(U382:U388),"0")</f>
        <v>612.6</v>
      </c>
      <c r="V390" s="306">
        <f>IFERROR(SUM(V382:V388),"0")</f>
        <v>613.20000000000005</v>
      </c>
      <c r="W390" s="38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14">
        <v>4680115883000</v>
      </c>
      <c r="E392" s="315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14">
        <v>4680115882980</v>
      </c>
      <c r="E396" s="315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299"/>
      <c r="Y400" s="299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14">
        <v>4607091389067</v>
      </c>
      <c r="E402" s="315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14">
        <v>4607091383522</v>
      </c>
      <c r="E403" s="315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14">
        <v>4607091384437</v>
      </c>
      <c r="E404" s="315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5"/>
      <c r="S404" s="35"/>
      <c r="T404" s="36" t="s">
        <v>63</v>
      </c>
      <c r="U404" s="304">
        <v>100</v>
      </c>
      <c r="V404" s="305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14">
        <v>4607091389104</v>
      </c>
      <c r="E405" s="315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14">
        <v>4680115880603</v>
      </c>
      <c r="E406" s="315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14">
        <v>4607091389999</v>
      </c>
      <c r="E407" s="315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14">
        <v>4680115882782</v>
      </c>
      <c r="E408" s="315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14">
        <v>4607091389098</v>
      </c>
      <c r="E409" s="315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14">
        <v>4607091389982</v>
      </c>
      <c r="E410" s="315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18.939393939393938</v>
      </c>
      <c r="V411" s="306">
        <f>IFERROR(V402/H402,"0")+IFERROR(V403/H403,"0")+IFERROR(V404/H404,"0")+IFERROR(V405/H405,"0")+IFERROR(V406/H406,"0")+IFERROR(V407/H407,"0")+IFERROR(V408/H408,"0")+IFERROR(V409/H409,"0")+IFERROR(V410/H410,"0")</f>
        <v>19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0.22724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8" t="s">
        <v>63</v>
      </c>
      <c r="U412" s="306">
        <f>IFERROR(SUM(U402:U410),"0")</f>
        <v>100</v>
      </c>
      <c r="V412" s="306">
        <f>IFERROR(SUM(V402:V410),"0")</f>
        <v>100.32000000000001</v>
      </c>
      <c r="W412" s="38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14">
        <v>4607091388930</v>
      </c>
      <c r="E414" s="315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14">
        <v>4680115880054</v>
      </c>
      <c r="E415" s="315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14">
        <v>4680115883116</v>
      </c>
      <c r="E419" s="315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14">
        <v>4680115883093</v>
      </c>
      <c r="E420" s="315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14">
        <v>4680115883109</v>
      </c>
      <c r="E421" s="315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5"/>
      <c r="S421" s="35"/>
      <c r="T421" s="36" t="s">
        <v>63</v>
      </c>
      <c r="U421" s="304">
        <v>150</v>
      </c>
      <c r="V421" s="305">
        <f t="shared" si="19"/>
        <v>153.12</v>
      </c>
      <c r="W421" s="37">
        <f>IFERROR(IF(V421=0,"",ROUNDUP(V421/H421,0)*0.01196),"")</f>
        <v>0.34683999999999998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14">
        <v>4680115882072</v>
      </c>
      <c r="E422" s="315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17"/>
      <c r="O422" s="317"/>
      <c r="P422" s="317"/>
      <c r="Q422" s="315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14">
        <v>4680115882102</v>
      </c>
      <c r="E423" s="315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17"/>
      <c r="O423" s="317"/>
      <c r="P423" s="317"/>
      <c r="Q423" s="315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14">
        <v>4680115882096</v>
      </c>
      <c r="E424" s="315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17"/>
      <c r="O424" s="317"/>
      <c r="P424" s="317"/>
      <c r="Q424" s="315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8" t="s">
        <v>65</v>
      </c>
      <c r="U425" s="306">
        <f>IFERROR(U419/H419,"0")+IFERROR(U420/H420,"0")+IFERROR(U421/H421,"0")+IFERROR(U422/H422,"0")+IFERROR(U423/H423,"0")+IFERROR(U424/H424,"0")</f>
        <v>28.409090909090907</v>
      </c>
      <c r="V425" s="306">
        <f>IFERROR(V419/H419,"0")+IFERROR(V420/H420,"0")+IFERROR(V421/H421,"0")+IFERROR(V422/H422,"0")+IFERROR(V423/H423,"0")+IFERROR(V424/H424,"0")</f>
        <v>29</v>
      </c>
      <c r="W425" s="306">
        <f>IFERROR(IF(W419="",0,W419),"0")+IFERROR(IF(W420="",0,W420),"0")+IFERROR(IF(W421="",0,W421),"0")+IFERROR(IF(W422="",0,W422),"0")+IFERROR(IF(W423="",0,W423),"0")+IFERROR(IF(W424="",0,W424),"0")</f>
        <v>0.34683999999999998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8" t="s">
        <v>63</v>
      </c>
      <c r="U426" s="306">
        <f>IFERROR(SUM(U419:U424),"0")</f>
        <v>150</v>
      </c>
      <c r="V426" s="306">
        <f>IFERROR(SUM(V419:V424),"0")</f>
        <v>153.12</v>
      </c>
      <c r="W426" s="38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14">
        <v>4607091383409</v>
      </c>
      <c r="E428" s="315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14">
        <v>4607091383416</v>
      </c>
      <c r="E429" s="315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299"/>
      <c r="Y433" s="299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14">
        <v>4680115881099</v>
      </c>
      <c r="E435" s="315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14">
        <v>4680115881150</v>
      </c>
      <c r="E436" s="315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14">
        <v>4680115881129</v>
      </c>
      <c r="E440" s="315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14">
        <v>4680115881112</v>
      </c>
      <c r="E441" s="315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14">
        <v>4680115881167</v>
      </c>
      <c r="E445" s="315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5"/>
      <c r="S445" s="35"/>
      <c r="T445" s="36" t="s">
        <v>63</v>
      </c>
      <c r="U445" s="304">
        <v>50</v>
      </c>
      <c r="V445" s="305">
        <f>IFERROR(IF(U445="",0,CEILING((U445/$H445),1)*$H445),"")</f>
        <v>52.56</v>
      </c>
      <c r="W445" s="37">
        <f>IFERROR(IF(V445=0,"",ROUNDUP(V445/H445,0)*0.00753),"")</f>
        <v>9.0359999999999996E-2</v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14">
        <v>4680115881136</v>
      </c>
      <c r="E446" s="315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5"/>
      <c r="S446" s="35"/>
      <c r="T446" s="36" t="s">
        <v>63</v>
      </c>
      <c r="U446" s="304">
        <v>120</v>
      </c>
      <c r="V446" s="305">
        <f>IFERROR(IF(U446="",0,CEILING((U446/$H446),1)*$H446),"")</f>
        <v>122.64</v>
      </c>
      <c r="W446" s="37">
        <f>IFERROR(IF(V446=0,"",ROUNDUP(V446/H446,0)*0.00753),"")</f>
        <v>0.21084</v>
      </c>
      <c r="X446" s="57"/>
      <c r="Y446" s="58"/>
      <c r="AC446" s="59"/>
      <c r="AZ446" s="294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8" t="s">
        <v>65</v>
      </c>
      <c r="U447" s="306">
        <f>IFERROR(U445/H445,"0")+IFERROR(U446/H446,"0")</f>
        <v>38.81278538812785</v>
      </c>
      <c r="V447" s="306">
        <f>IFERROR(V445/H445,"0")+IFERROR(V446/H446,"0")</f>
        <v>40</v>
      </c>
      <c r="W447" s="306">
        <f>IFERROR(IF(W445="",0,W445),"0")+IFERROR(IF(W446="",0,W446),"0")</f>
        <v>0.30120000000000002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8" t="s">
        <v>63</v>
      </c>
      <c r="U448" s="306">
        <f>IFERROR(SUM(U445:U446),"0")</f>
        <v>170</v>
      </c>
      <c r="V448" s="306">
        <f>IFERROR(SUM(V445:V446),"0")</f>
        <v>175.2</v>
      </c>
      <c r="W448" s="38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14">
        <v>4680115881068</v>
      </c>
      <c r="E450" s="315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14">
        <v>4680115881075</v>
      </c>
      <c r="E451" s="315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299"/>
      <c r="Y454" s="299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14">
        <v>4680115880870</v>
      </c>
      <c r="E456" s="315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5"/>
      <c r="S456" s="35"/>
      <c r="T456" s="36" t="s">
        <v>63</v>
      </c>
      <c r="U456" s="304">
        <v>300</v>
      </c>
      <c r="V456" s="305">
        <f>IFERROR(IF(U456="",0,CEILING((U456/$H456),1)*$H456),"")</f>
        <v>304.2</v>
      </c>
      <c r="W456" s="37">
        <f>IFERROR(IF(V456=0,"",ROUNDUP(V456/H456,0)*0.02175),"")</f>
        <v>0.84824999999999995</v>
      </c>
      <c r="X456" s="57"/>
      <c r="Y456" s="58"/>
      <c r="AC456" s="59"/>
      <c r="AZ456" s="297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06">
        <f>IFERROR(U456/H456,"0")</f>
        <v>38.46153846153846</v>
      </c>
      <c r="V457" s="306">
        <f>IFERROR(V456/H456,"0")</f>
        <v>39</v>
      </c>
      <c r="W457" s="306">
        <f>IFERROR(IF(W456="",0,W456),"0")</f>
        <v>0.84824999999999995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06">
        <f>IFERROR(SUM(U456:U456),"0")</f>
        <v>300</v>
      </c>
      <c r="V458" s="306">
        <f>IFERROR(SUM(V456:V456),"0")</f>
        <v>304.2</v>
      </c>
      <c r="W458" s="38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5450.2000000000007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5498.5399999999991</v>
      </c>
      <c r="W459" s="38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5731.4136953112848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5782.8220000000001</v>
      </c>
      <c r="W460" s="38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10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10</v>
      </c>
      <c r="W461" s="38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8" t="s">
        <v>63</v>
      </c>
      <c r="U462" s="306">
        <f>GrossWeightTotal+PalletQtyTotal*25</f>
        <v>5981.4136953112848</v>
      </c>
      <c r="V462" s="306">
        <f>GrossWeightTotalR+PalletQtyTotalR*25</f>
        <v>6032.8220000000001</v>
      </c>
      <c r="W462" s="38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779.61724635925543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787</v>
      </c>
      <c r="W463" s="38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10.619710000000001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298" t="s">
        <v>534</v>
      </c>
      <c r="R466" s="308" t="s">
        <v>576</v>
      </c>
      <c r="S466" s="310"/>
      <c r="T466" s="1"/>
      <c r="Y466" s="53"/>
      <c r="AB466" s="1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1"/>
      <c r="Y467" s="53"/>
      <c r="AB467" s="1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56.699999999999996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201.60000000000002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187.20000000000002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718.80000000000007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2660.6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327.60000000000002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613.20000000000005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253.44</v>
      </c>
      <c r="R469" s="47">
        <f>IFERROR(V435*1,"0")+IFERROR(V436*1,"0")+IFERROR(V440*1,"0")+IFERROR(V441*1,"0")+IFERROR(V445*1,"0")+IFERROR(V446*1,"0")+IFERROR(V450*1,"0")+IFERROR(V451*1,"0")</f>
        <v>175.2</v>
      </c>
      <c r="S469" s="47">
        <f>IFERROR(V456*1,"0")</f>
        <v>304.2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2023-09-21T10:47:20Z</dcterms:modified>
</cp:coreProperties>
</file>