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V437" i="1" s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W367" i="1" s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6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216" i="1" l="1"/>
  <c r="W389" i="1"/>
  <c r="W22" i="1"/>
  <c r="W23" i="1" s="1"/>
  <c r="V33" i="1"/>
  <c r="W40" i="1"/>
  <c r="W41" i="1" s="1"/>
  <c r="V41" i="1"/>
  <c r="V49" i="1"/>
  <c r="D469" i="1"/>
  <c r="E469" i="1"/>
  <c r="V150" i="1"/>
  <c r="V155" i="1"/>
  <c r="W362" i="1"/>
  <c r="W363" i="1" s="1"/>
  <c r="V363" i="1"/>
  <c r="W205" i="1"/>
  <c r="W369" i="1"/>
  <c r="V425" i="1"/>
  <c r="U459" i="1"/>
  <c r="V32" i="1"/>
  <c r="V84" i="1"/>
  <c r="V97" i="1"/>
  <c r="V107" i="1"/>
  <c r="V124" i="1"/>
  <c r="H469" i="1"/>
  <c r="V154" i="1"/>
  <c r="W164" i="1"/>
  <c r="V182" i="1"/>
  <c r="V216" i="1"/>
  <c r="V225" i="1"/>
  <c r="W228" i="1"/>
  <c r="W232" i="1" s="1"/>
  <c r="V272" i="1"/>
  <c r="W300" i="1"/>
  <c r="W301" i="1" s="1"/>
  <c r="V301" i="1"/>
  <c r="W304" i="1"/>
  <c r="W305" i="1" s="1"/>
  <c r="V305" i="1"/>
  <c r="W419" i="1"/>
  <c r="W425" i="1" s="1"/>
  <c r="V442" i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W166" i="1"/>
  <c r="W184" i="1"/>
  <c r="W186" i="1" s="1"/>
  <c r="V187" i="1"/>
  <c r="J469" i="1"/>
  <c r="V206" i="1"/>
  <c r="V205" i="1"/>
  <c r="V238" i="1"/>
  <c r="K469" i="1"/>
  <c r="V256" i="1"/>
  <c r="W248" i="1"/>
  <c r="W255" i="1" s="1"/>
  <c r="V260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F9" i="1"/>
  <c r="J9" i="1"/>
  <c r="V55" i="1"/>
  <c r="V75" i="1"/>
  <c r="V132" i="1"/>
  <c r="V143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0" i="1"/>
  <c r="W313" i="1" s="1"/>
  <c r="N469" i="1"/>
  <c r="V314" i="1"/>
  <c r="W322" i="1"/>
  <c r="W325" i="1" s="1"/>
  <c r="V326" i="1"/>
  <c r="W340" i="1"/>
  <c r="W352" i="1" s="1"/>
  <c r="V353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69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V360" i="1"/>
  <c r="W355" i="1"/>
  <c r="W359" i="1" s="1"/>
  <c r="V359" i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31" i="1"/>
  <c r="V438" i="1"/>
  <c r="W435" i="1"/>
  <c r="W437" i="1" s="1"/>
  <c r="V453" i="1"/>
  <c r="S469" i="1"/>
  <c r="V457" i="1"/>
  <c r="W456" i="1"/>
  <c r="W457" i="1" s="1"/>
  <c r="V458" i="1"/>
  <c r="R469" i="1"/>
  <c r="W181" i="1" l="1"/>
  <c r="V463" i="1"/>
  <c r="W464" i="1"/>
  <c r="V459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<sst xmlns="http://schemas.openxmlformats.org/spreadsheetml/2006/main" count="1680" uniqueCount="645">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</sst>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45193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2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0.5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138.6</v>
      </c>
      <c r="V31" s="305">
        <f t="shared" si="0"/>
        <v>138.6</v>
      </c>
      <c r="W31" s="37">
        <f t="shared" si="1"/>
        <v>0.41415000000000002</v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55</v>
      </c>
      <c r="V32" s="306">
        <f>IFERROR(V26/H26,"0")+IFERROR(V27/H27,"0")+IFERROR(V28/H28,"0")+IFERROR(V29/H29,"0")+IFERROR(V30/H30,"0")+IFERROR(V31/H31,"0")</f>
        <v>55</v>
      </c>
      <c r="W32" s="306">
        <f>IFERROR(IF(W26="",0,W26),"0")+IFERROR(IF(W27="",0,W27),"0")+IFERROR(IF(W28="",0,W28),"0")+IFERROR(IF(W29="",0,W29),"0")+IFERROR(IF(W30="",0,W30),"0")+IFERROR(IF(W31="",0,W31),"0")</f>
        <v>0.41415000000000002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138.6</v>
      </c>
      <c r="V33" s="306">
        <f>IFERROR(SUM(V26:V31),"0")</f>
        <v>138.6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11.2</v>
      </c>
      <c r="V92" s="305">
        <f t="shared" si="5"/>
        <v>11.2</v>
      </c>
      <c r="W92" s="37">
        <f>IFERROR(IF(V92=0,"",ROUNDUP(V92/H92,0)*0.00502),"")</f>
        <v>2.0080000000000001E-2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4</v>
      </c>
      <c r="V96" s="306">
        <f>IFERROR(V87/H87,"0")+IFERROR(V88/H88,"0")+IFERROR(V89/H89,"0")+IFERROR(V90/H90,"0")+IFERROR(V91/H91,"0")+IFERROR(V92/H92,"0")+IFERROR(V93/H93,"0")+IFERROR(V94/H94,"0")+IFERROR(V95/H95,"0")</f>
        <v>4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2.0080000000000001E-2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11.2</v>
      </c>
      <c r="V97" s="306">
        <f>IFERROR(SUM(V87:V95),"0")</f>
        <v>11.2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219</v>
      </c>
      <c r="V102" s="305">
        <f t="shared" si="6"/>
        <v>219</v>
      </c>
      <c r="W102" s="37">
        <f>IFERROR(IF(V102=0,"",ROUNDUP(V102/H102,0)*0.00753),"")</f>
        <v>0.54969000000000001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91.8</v>
      </c>
      <c r="V104" s="305">
        <f t="shared" si="6"/>
        <v>91.800000000000011</v>
      </c>
      <c r="W104" s="37">
        <f>IFERROR(IF(V104=0,"",ROUNDUP(V104/H104,0)*0.00937),"")</f>
        <v>0.31857999999999997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107</v>
      </c>
      <c r="V107" s="306">
        <f>IFERROR(V99/H99,"0")+IFERROR(V100/H100,"0")+IFERROR(V101/H101,"0")+IFERROR(V102/H102,"0")+IFERROR(V103/H103,"0")+IFERROR(V104/H104,"0")+IFERROR(V105/H105,"0")+IFERROR(V106/H106,"0")</f>
        <v>107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0.86826999999999999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310.8</v>
      </c>
      <c r="V108" s="306">
        <f>IFERROR(SUM(V99:V106),"0")</f>
        <v>310.8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85</v>
      </c>
      <c r="V198" s="305">
        <f t="shared" si="10"/>
        <v>85</v>
      </c>
      <c r="W198" s="37">
        <f t="shared" ref="W198:W204" si="11">IFERROR(IF(V198=0,"",ROUNDUP(V198/H198,0)*0.00937),"")</f>
        <v>0.15928999999999999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17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17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0.15928999999999999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85</v>
      </c>
      <c r="V206" s="306">
        <f>IFERROR(SUM(V190:V204),"0")</f>
        <v>85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120</v>
      </c>
      <c r="V243" s="305">
        <f>IFERROR(IF(U243="",0,CEILING((U243/$H243),1)*$H243),"")</f>
        <v>120</v>
      </c>
      <c r="W243" s="37">
        <f>IFERROR(IF(V243=0,"",ROUNDUP(V243/H243,0)*0.00474),"")</f>
        <v>0.28440000000000004</v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60</v>
      </c>
      <c r="V244" s="306">
        <f>IFERROR(V241/H241,"0")+IFERROR(V242/H242,"0")+IFERROR(V243/H243,"0")</f>
        <v>60</v>
      </c>
      <c r="W244" s="306">
        <f>IFERROR(IF(W241="",0,W241),"0")+IFERROR(IF(W242="",0,W242),"0")+IFERROR(IF(W243="",0,W243),"0")</f>
        <v>0.28440000000000004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120</v>
      </c>
      <c r="V245" s="306">
        <f>IFERROR(SUM(V241:V243),"0")</f>
        <v>120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75</v>
      </c>
      <c r="V253" s="305">
        <f t="shared" si="13"/>
        <v>75</v>
      </c>
      <c r="W253" s="37">
        <f>IFERROR(IF(V253=0,"",ROUNDUP(V253/H253,0)*0.00937),"")</f>
        <v>0.14055000000000001</v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15</v>
      </c>
      <c r="V255" s="306">
        <f>IFERROR(V248/H248,"0")+IFERROR(V249/H249,"0")+IFERROR(V250/H250,"0")+IFERROR(V251/H251,"0")+IFERROR(V252/H252,"0")+IFERROR(V253/H253,"0")+IFERROR(V254/H254,"0")</f>
        <v>15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0.14055000000000001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75</v>
      </c>
      <c r="V256" s="306">
        <f>IFERROR(SUM(V248:V254),"0")</f>
        <v>75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59.4</v>
      </c>
      <c r="V264" s="305">
        <f>IFERROR(IF(U264="",0,CEILING((U264/$H264),1)*$H264),"")</f>
        <v>59.4</v>
      </c>
      <c r="W264" s="37">
        <f>IFERROR(IF(V264=0,"",ROUNDUP(V264/H264,0)*0.00753),"")</f>
        <v>0.24849000000000002</v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33</v>
      </c>
      <c r="V265" s="306">
        <f>IFERROR(V264/H264,"0")</f>
        <v>33</v>
      </c>
      <c r="W265" s="306">
        <f>IFERROR(IF(W264="",0,W264),"0")</f>
        <v>0.24849000000000002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59.4</v>
      </c>
      <c r="V266" s="306">
        <f>IFERROR(SUM(V264:V264),"0")</f>
        <v>59.4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1229.76</v>
      </c>
      <c r="V269" s="305">
        <f>IFERROR(IF(U269="",0,CEILING((U269/$H269),1)*$H269),"")</f>
        <v>1229.76</v>
      </c>
      <c r="W269" s="37">
        <f>IFERROR(IF(V269=0,"",ROUNDUP(V269/H269,0)*0.00753),"")</f>
        <v>3.6746400000000001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315</v>
      </c>
      <c r="V270" s="305">
        <f>IFERROR(IF(U270="",0,CEILING((U270/$H270),1)*$H270),"")</f>
        <v>315</v>
      </c>
      <c r="W270" s="37">
        <f>IFERROR(IF(V270=0,"",ROUNDUP(V270/H270,0)*0.00753),"")</f>
        <v>0.94125000000000003</v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613</v>
      </c>
      <c r="V271" s="306">
        <f>IFERROR(V268/H268,"0")+IFERROR(V269/H269,"0")+IFERROR(V270/H270,"0")</f>
        <v>613</v>
      </c>
      <c r="W271" s="306">
        <f>IFERROR(IF(W268="",0,W268),"0")+IFERROR(IF(W269="",0,W269),"0")+IFERROR(IF(W270="",0,W270),"0")</f>
        <v>4.6158900000000003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1544.76</v>
      </c>
      <c r="V272" s="306">
        <f>IFERROR(SUM(V268:V270),"0")</f>
        <v>1544.76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104.88</v>
      </c>
      <c r="V274" s="305">
        <f>IFERROR(IF(U274="",0,CEILING((U274/$H274),1)*$H274),"")</f>
        <v>104.88</v>
      </c>
      <c r="W274" s="37">
        <f>IFERROR(IF(V274=0,"",ROUNDUP(V274/H274,0)*0.00753),"")</f>
        <v>0.34638000000000002</v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46</v>
      </c>
      <c r="V275" s="306">
        <f>IFERROR(V274/H274,"0")</f>
        <v>46</v>
      </c>
      <c r="W275" s="306">
        <f>IFERROR(IF(W274="",0,W274),"0")</f>
        <v>0.34638000000000002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104.88</v>
      </c>
      <c r="V276" s="306">
        <f>IFERROR(SUM(V274:V274),"0")</f>
        <v>104.88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20.399999999999999</v>
      </c>
      <c r="V278" s="305">
        <f>IFERROR(IF(U278="",0,CEILING((U278/$H278),1)*$H278),"")</f>
        <v>20.399999999999999</v>
      </c>
      <c r="W278" s="37">
        <f>IFERROR(IF(V278=0,"",ROUNDUP(V278/H278,0)*0.00753),"")</f>
        <v>6.0240000000000002E-2</v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8</v>
      </c>
      <c r="V279" s="306">
        <f>IFERROR(V278/H278,"0")</f>
        <v>8</v>
      </c>
      <c r="W279" s="306">
        <f>IFERROR(IF(W278="",0,W278),"0")</f>
        <v>6.0240000000000002E-2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20.399999999999999</v>
      </c>
      <c r="V280" s="306">
        <f>IFERROR(SUM(V278:V278),"0")</f>
        <v>20.399999999999999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0</v>
      </c>
      <c r="V292" s="306">
        <f>IFERROR(V284/H284,"0")+IFERROR(V285/H285,"0")+IFERROR(V286/H286,"0")+IFERROR(V287/H287,"0")+IFERROR(V288/H288,"0")+IFERROR(V289/H289,"0")+IFERROR(V290/H290,"0")+IFERROR(V291/H291,"0")</f>
        <v>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0</v>
      </c>
      <c r="V293" s="306">
        <f>IFERROR(SUM(V284:V291),"0")</f>
        <v>0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68</v>
      </c>
      <c r="V296" s="305">
        <f>IFERROR(IF(U296="",0,CEILING((U296/$H296),1)*$H296),"")</f>
        <v>68</v>
      </c>
      <c r="W296" s="37">
        <f>IFERROR(IF(V296=0,"",ROUNDUP(V296/H296,0)*0.00937),"")</f>
        <v>0.15928999999999999</v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17</v>
      </c>
      <c r="V297" s="306">
        <f>IFERROR(V295/H295,"0")+IFERROR(V296/H296,"0")</f>
        <v>17</v>
      </c>
      <c r="W297" s="306">
        <f>IFERROR(IF(W295="",0,W295),"0")+IFERROR(IF(W296="",0,W296),"0")</f>
        <v>0.15928999999999999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68</v>
      </c>
      <c r="V298" s="306">
        <f>IFERROR(SUM(V295:V296),"0")</f>
        <v>68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152</v>
      </c>
      <c r="V312" s="305">
        <f>IFERROR(IF(U312="",0,CEILING((U312/$H312),1)*$H312),"")</f>
        <v>152</v>
      </c>
      <c r="W312" s="37">
        <f>IFERROR(IF(V312=0,"",ROUNDUP(V312/H312,0)*0.00937),"")</f>
        <v>0.35605999999999999</v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38</v>
      </c>
      <c r="V313" s="306">
        <f>IFERROR(V309/H309,"0")+IFERROR(V310/H310,"0")+IFERROR(V311/H311,"0")+IFERROR(V312/H312,"0")</f>
        <v>38</v>
      </c>
      <c r="W313" s="306">
        <f>IFERROR(IF(W309="",0,W309),"0")+IFERROR(IF(W310="",0,W310),"0")+IFERROR(IF(W311="",0,W311),"0")+IFERROR(IF(W312="",0,W312),"0")</f>
        <v>0.35605999999999999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152</v>
      </c>
      <c r="V314" s="306">
        <f>IFERROR(SUM(V309:V312),"0")</f>
        <v>152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98.4</v>
      </c>
      <c r="V323" s="305">
        <f>IFERROR(IF(U323="",0,CEILING((U323/$H323),1)*$H323),"")</f>
        <v>98.399999999999991</v>
      </c>
      <c r="W323" s="37">
        <f>IFERROR(IF(V323=0,"",ROUNDUP(V323/H323,0)*0.00753),"")</f>
        <v>0.30873</v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41.000000000000007</v>
      </c>
      <c r="V325" s="306">
        <f>IFERROR(V321/H321,"0")+IFERROR(V322/H322,"0")+IFERROR(V323/H323,"0")+IFERROR(V324/H324,"0")</f>
        <v>41</v>
      </c>
      <c r="W325" s="306">
        <f>IFERROR(IF(W321="",0,W321),"0")+IFERROR(IF(W322="",0,W322),"0")+IFERROR(IF(W323="",0,W323),"0")+IFERROR(IF(W324="",0,W324),"0")</f>
        <v>0.30873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98.4</v>
      </c>
      <c r="V326" s="306">
        <f>IFERROR(SUM(V321:V324),"0")</f>
        <v>98.399999999999991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29.4</v>
      </c>
      <c r="V344" s="305">
        <f t="shared" si="15"/>
        <v>29.400000000000002</v>
      </c>
      <c r="W344" s="37">
        <f t="shared" si="16"/>
        <v>7.0280000000000009E-2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25.2</v>
      </c>
      <c r="V346" s="305">
        <f t="shared" si="15"/>
        <v>25.200000000000003</v>
      </c>
      <c r="W346" s="37">
        <f t="shared" si="16"/>
        <v>6.0240000000000002E-2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33.599999999999987</v>
      </c>
      <c r="V348" s="305">
        <f t="shared" si="15"/>
        <v>33.6</v>
      </c>
      <c r="W348" s="37">
        <f t="shared" si="16"/>
        <v>8.0320000000000003E-2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37.799999999999997</v>
      </c>
      <c r="V350" s="305">
        <f t="shared" si="15"/>
        <v>37.800000000000004</v>
      </c>
      <c r="W350" s="37">
        <f t="shared" si="16"/>
        <v>9.0359999999999996E-2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59.999999999999986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60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0.30120000000000002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125.99999999999999</v>
      </c>
      <c r="V353" s="306">
        <f>IFERROR(SUM(V339:V351),"0")</f>
        <v>126.00000000000003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85.14</v>
      </c>
      <c r="V356" s="305">
        <f>IFERROR(IF(U356="",0,CEILING((U356/$H356),1)*$H356),"")</f>
        <v>85.14</v>
      </c>
      <c r="W356" s="37">
        <f>IFERROR(IF(V356=0,"",ROUNDUP(V356/H356,0)*0.00753),"")</f>
        <v>0.32379000000000002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141.6</v>
      </c>
      <c r="V357" s="305">
        <f>IFERROR(IF(U357="",0,CEILING((U357/$H357),1)*$H357),"")</f>
        <v>141.6</v>
      </c>
      <c r="W357" s="37">
        <f>IFERROR(IF(V357=0,"",ROUNDUP(V357/H357,0)*0.00937),"")</f>
        <v>0.55283000000000004</v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55.000000000000007</v>
      </c>
      <c r="V358" s="305">
        <f>IFERROR(IF(U358="",0,CEILING((U358/$H358),1)*$H358),"")</f>
        <v>55.000000000000007</v>
      </c>
      <c r="W358" s="37">
        <f>IFERROR(IF(V358=0,"",ROUNDUP(V358/H358,0)*0.00937),"")</f>
        <v>0.23424999999999999</v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127</v>
      </c>
      <c r="V359" s="306">
        <f>IFERROR(V355/H355,"0")+IFERROR(V356/H356,"0")+IFERROR(V357/H357,"0")+IFERROR(V358/H358,"0")</f>
        <v>127</v>
      </c>
      <c r="W359" s="306">
        <f>IFERROR(IF(W355="",0,W355),"0")+IFERROR(IF(W356="",0,W356),"0")+IFERROR(IF(W357="",0,W357),"0")+IFERROR(IF(W358="",0,W358),"0")</f>
        <v>1.11087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281.74</v>
      </c>
      <c r="V360" s="306">
        <f>IFERROR(SUM(V355:V358),"0")</f>
        <v>281.74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96</v>
      </c>
      <c r="V409" s="305">
        <f t="shared" si="18"/>
        <v>96</v>
      </c>
      <c r="W409" s="37">
        <f>IFERROR(IF(V409=0,"",ROUNDUP(V409/H409,0)*0.00753),"")</f>
        <v>0.30120000000000002</v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40</v>
      </c>
      <c r="V411" s="306">
        <f>IFERROR(V402/H402,"0")+IFERROR(V403/H403,"0")+IFERROR(V404/H404,"0")+IFERROR(V405/H405,"0")+IFERROR(V406/H406,"0")+IFERROR(V407/H407,"0")+IFERROR(V408/H408,"0")+IFERROR(V409/H409,"0")+IFERROR(V410/H410,"0")</f>
        <v>40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0.30120000000000002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96</v>
      </c>
      <c r="V412" s="306">
        <f>IFERROR(SUM(V402:V410),"0")</f>
        <v>96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3292.1800000000003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3292.1800000000003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3621.6299999999997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3621.6299999999997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9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9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3846.6299999999997</v>
      </c>
      <c r="V462" s="306">
        <f>GrossWeightTotalR+PalletQtyTotalR*25</f>
        <v>3846.6299999999997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1281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1281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9.6950900000000004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138.6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322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205</v>
      </c>
      <c r="K469" s="47">
        <f>IFERROR(V248*1,"0")+IFERROR(V249*1,"0")+IFERROR(V250*1,"0")+IFERROR(V251*1,"0")+IFERROR(V252*1,"0")+IFERROR(V253*1,"0")+IFERROR(V254*1,"0")+IFERROR(V258*1,"0")+IFERROR(V259*1,"0")</f>
        <v>75</v>
      </c>
      <c r="L469" s="47">
        <f>IFERROR(V264*1,"0")+IFERROR(V268*1,"0")+IFERROR(V269*1,"0")+IFERROR(V270*1,"0")+IFERROR(V274*1,"0")+IFERROR(V278*1,"0")</f>
        <v>1729.44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68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250.39999999999998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407.74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96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2023-09-22T07:10:24Z</dcterms:modified>
</cp:coreProperties>
</file>