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M450" i="1"/>
  <c r="U448" i="1"/>
  <c r="U447" i="1"/>
  <c r="V446" i="1"/>
  <c r="W446" i="1" s="1"/>
  <c r="M446" i="1"/>
  <c r="W445" i="1"/>
  <c r="W447" i="1" s="1"/>
  <c r="V445" i="1"/>
  <c r="M445" i="1"/>
  <c r="U443" i="1"/>
  <c r="V442" i="1"/>
  <c r="U442" i="1"/>
  <c r="W441" i="1"/>
  <c r="V441" i="1"/>
  <c r="M441" i="1"/>
  <c r="W440" i="1"/>
  <c r="W442" i="1" s="1"/>
  <c r="V440" i="1"/>
  <c r="V443" i="1" s="1"/>
  <c r="M440" i="1"/>
  <c r="U438" i="1"/>
  <c r="U437" i="1"/>
  <c r="V436" i="1"/>
  <c r="W436" i="1" s="1"/>
  <c r="M436" i="1"/>
  <c r="V435" i="1"/>
  <c r="W435" i="1" s="1"/>
  <c r="W437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V421" i="1"/>
  <c r="W421" i="1" s="1"/>
  <c r="M421" i="1"/>
  <c r="V420" i="1"/>
  <c r="W420" i="1" s="1"/>
  <c r="W425" i="1" s="1"/>
  <c r="M420" i="1"/>
  <c r="V419" i="1"/>
  <c r="W419" i="1" s="1"/>
  <c r="M419" i="1"/>
  <c r="U417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Q469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W379" i="1"/>
  <c r="U379" i="1"/>
  <c r="V378" i="1"/>
  <c r="W378" i="1" s="1"/>
  <c r="M378" i="1"/>
  <c r="W377" i="1"/>
  <c r="V377" i="1"/>
  <c r="M377" i="1"/>
  <c r="V374" i="1"/>
  <c r="U374" i="1"/>
  <c r="V373" i="1"/>
  <c r="U373" i="1"/>
  <c r="W372" i="1"/>
  <c r="W373" i="1" s="1"/>
  <c r="V372" i="1"/>
  <c r="U370" i="1"/>
  <c r="U369" i="1"/>
  <c r="V368" i="1"/>
  <c r="W368" i="1" s="1"/>
  <c r="M368" i="1"/>
  <c r="W367" i="1"/>
  <c r="V367" i="1"/>
  <c r="M367" i="1"/>
  <c r="V366" i="1"/>
  <c r="V370" i="1" s="1"/>
  <c r="M366" i="1"/>
  <c r="U364" i="1"/>
  <c r="W363" i="1"/>
  <c r="U363" i="1"/>
  <c r="V362" i="1"/>
  <c r="W362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V360" i="1" s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W345" i="1"/>
  <c r="V345" i="1"/>
  <c r="M345" i="1"/>
  <c r="W344" i="1"/>
  <c r="V344" i="1"/>
  <c r="M344" i="1"/>
  <c r="V343" i="1"/>
  <c r="W343" i="1" s="1"/>
  <c r="M343" i="1"/>
  <c r="W342" i="1"/>
  <c r="V342" i="1"/>
  <c r="M342" i="1"/>
  <c r="W341" i="1"/>
  <c r="V341" i="1"/>
  <c r="M341" i="1"/>
  <c r="V340" i="1"/>
  <c r="V352" i="1" s="1"/>
  <c r="M340" i="1"/>
  <c r="V339" i="1"/>
  <c r="M339" i="1"/>
  <c r="V337" i="1"/>
  <c r="U337" i="1"/>
  <c r="V336" i="1"/>
  <c r="U336" i="1"/>
  <c r="V335" i="1"/>
  <c r="W335" i="1" s="1"/>
  <c r="M335" i="1"/>
  <c r="W334" i="1"/>
  <c r="W336" i="1" s="1"/>
  <c r="V334" i="1"/>
  <c r="O469" i="1" s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M323" i="1"/>
  <c r="V322" i="1"/>
  <c r="V325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U314" i="1"/>
  <c r="V313" i="1"/>
  <c r="U313" i="1"/>
  <c r="W312" i="1"/>
  <c r="V312" i="1"/>
  <c r="M312" i="1"/>
  <c r="W311" i="1"/>
  <c r="V311" i="1"/>
  <c r="M311" i="1"/>
  <c r="W310" i="1"/>
  <c r="V310" i="1"/>
  <c r="M310" i="1"/>
  <c r="V309" i="1"/>
  <c r="V314" i="1" s="1"/>
  <c r="M309" i="1"/>
  <c r="V306" i="1"/>
  <c r="U306" i="1"/>
  <c r="W305" i="1"/>
  <c r="V305" i="1"/>
  <c r="U305" i="1"/>
  <c r="V304" i="1"/>
  <c r="W304" i="1" s="1"/>
  <c r="M304" i="1"/>
  <c r="V302" i="1"/>
  <c r="U302" i="1"/>
  <c r="V301" i="1"/>
  <c r="U301" i="1"/>
  <c r="V300" i="1"/>
  <c r="W300" i="1" s="1"/>
  <c r="W301" i="1" s="1"/>
  <c r="M300" i="1"/>
  <c r="U298" i="1"/>
  <c r="U297" i="1"/>
  <c r="V296" i="1"/>
  <c r="W296" i="1" s="1"/>
  <c r="W297" i="1" s="1"/>
  <c r="M296" i="1"/>
  <c r="W295" i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W287" i="1"/>
  <c r="V287" i="1"/>
  <c r="M287" i="1"/>
  <c r="V286" i="1"/>
  <c r="V292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V271" i="1" s="1"/>
  <c r="M268" i="1"/>
  <c r="U266" i="1"/>
  <c r="V265" i="1"/>
  <c r="U265" i="1"/>
  <c r="V264" i="1"/>
  <c r="V266" i="1" s="1"/>
  <c r="M264" i="1"/>
  <c r="U261" i="1"/>
  <c r="U260" i="1"/>
  <c r="W259" i="1"/>
  <c r="V259" i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V255" i="1" s="1"/>
  <c r="M248" i="1"/>
  <c r="U245" i="1"/>
  <c r="U244" i="1"/>
  <c r="W243" i="1"/>
  <c r="V243" i="1"/>
  <c r="M243" i="1"/>
  <c r="V242" i="1"/>
  <c r="W242" i="1" s="1"/>
  <c r="M242" i="1"/>
  <c r="W241" i="1"/>
  <c r="W244" i="1" s="1"/>
  <c r="V241" i="1"/>
  <c r="M241" i="1"/>
  <c r="U239" i="1"/>
  <c r="V238" i="1"/>
  <c r="U238" i="1"/>
  <c r="W237" i="1"/>
  <c r="V237" i="1"/>
  <c r="M237" i="1"/>
  <c r="W236" i="1"/>
  <c r="V236" i="1"/>
  <c r="V239" i="1" s="1"/>
  <c r="V235" i="1"/>
  <c r="W235" i="1" s="1"/>
  <c r="U233" i="1"/>
  <c r="U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V214" i="1"/>
  <c r="W214" i="1" s="1"/>
  <c r="M214" i="1"/>
  <c r="W213" i="1"/>
  <c r="V213" i="1"/>
  <c r="M213" i="1"/>
  <c r="V212" i="1"/>
  <c r="W212" i="1" s="1"/>
  <c r="M212" i="1"/>
  <c r="U210" i="1"/>
  <c r="W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W205" i="1" s="1"/>
  <c r="V190" i="1"/>
  <c r="M190" i="1"/>
  <c r="U187" i="1"/>
  <c r="U186" i="1"/>
  <c r="V185" i="1"/>
  <c r="W185" i="1" s="1"/>
  <c r="M185" i="1"/>
  <c r="V184" i="1"/>
  <c r="W184" i="1" s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W157" i="1" s="1"/>
  <c r="W161" i="1" s="1"/>
  <c r="M157" i="1"/>
  <c r="U155" i="1"/>
  <c r="V154" i="1"/>
  <c r="U154" i="1"/>
  <c r="V153" i="1"/>
  <c r="W153" i="1" s="1"/>
  <c r="M153" i="1"/>
  <c r="V152" i="1"/>
  <c r="U150" i="1"/>
  <c r="V149" i="1"/>
  <c r="U149" i="1"/>
  <c r="W148" i="1"/>
  <c r="V148" i="1"/>
  <c r="M148" i="1"/>
  <c r="W147" i="1"/>
  <c r="W149" i="1" s="1"/>
  <c r="V147" i="1"/>
  <c r="I469" i="1" s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W136" i="1"/>
  <c r="V136" i="1"/>
  <c r="M136" i="1"/>
  <c r="W135" i="1"/>
  <c r="V135" i="1"/>
  <c r="M135" i="1"/>
  <c r="U132" i="1"/>
  <c r="U131" i="1"/>
  <c r="W130" i="1"/>
  <c r="V130" i="1"/>
  <c r="M130" i="1"/>
  <c r="V129" i="1"/>
  <c r="W129" i="1" s="1"/>
  <c r="M129" i="1"/>
  <c r="V128" i="1"/>
  <c r="V131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69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V107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V96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V84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V75" i="1" s="1"/>
  <c r="U56" i="1"/>
  <c r="U55" i="1"/>
  <c r="W54" i="1"/>
  <c r="V54" i="1"/>
  <c r="V53" i="1"/>
  <c r="W53" i="1" s="1"/>
  <c r="M53" i="1"/>
  <c r="V52" i="1"/>
  <c r="V55" i="1" s="1"/>
  <c r="M52" i="1"/>
  <c r="U49" i="1"/>
  <c r="V48" i="1"/>
  <c r="U48" i="1"/>
  <c r="V47" i="1"/>
  <c r="V49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3" i="1" s="1"/>
  <c r="M26" i="1"/>
  <c r="U24" i="1"/>
  <c r="U459" i="1" s="1"/>
  <c r="U23" i="1"/>
  <c r="V22" i="1"/>
  <c r="V23" i="1" s="1"/>
  <c r="M22" i="1"/>
  <c r="H10" i="1"/>
  <c r="A9" i="1"/>
  <c r="F10" i="1" s="1"/>
  <c r="D7" i="1"/>
  <c r="N6" i="1"/>
  <c r="M2" i="1"/>
  <c r="W186" i="1" l="1"/>
  <c r="W143" i="1"/>
  <c r="V76" i="1"/>
  <c r="H9" i="1"/>
  <c r="U463" i="1"/>
  <c r="V24" i="1"/>
  <c r="V32" i="1"/>
  <c r="V463" i="1" s="1"/>
  <c r="C469" i="1"/>
  <c r="W47" i="1"/>
  <c r="W48" i="1" s="1"/>
  <c r="W52" i="1"/>
  <c r="W55" i="1" s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50" i="1"/>
  <c r="V162" i="1"/>
  <c r="V210" i="1"/>
  <c r="V226" i="1"/>
  <c r="W238" i="1"/>
  <c r="W248" i="1"/>
  <c r="W255" i="1" s="1"/>
  <c r="V256" i="1"/>
  <c r="W264" i="1"/>
  <c r="W265" i="1" s="1"/>
  <c r="V297" i="1"/>
  <c r="V353" i="1"/>
  <c r="W339" i="1"/>
  <c r="W355" i="1"/>
  <c r="W359" i="1" s="1"/>
  <c r="V364" i="1"/>
  <c r="V380" i="1"/>
  <c r="V389" i="1"/>
  <c r="W404" i="1"/>
  <c r="V416" i="1"/>
  <c r="V426" i="1"/>
  <c r="V447" i="1"/>
  <c r="V461" i="1"/>
  <c r="D469" i="1"/>
  <c r="L469" i="1"/>
  <c r="A10" i="1"/>
  <c r="V85" i="1"/>
  <c r="V97" i="1"/>
  <c r="V123" i="1"/>
  <c r="J9" i="1"/>
  <c r="V124" i="1"/>
  <c r="V143" i="1"/>
  <c r="V155" i="1"/>
  <c r="W152" i="1"/>
  <c r="W154" i="1" s="1"/>
  <c r="V161" i="1"/>
  <c r="J469" i="1"/>
  <c r="V206" i="1"/>
  <c r="V209" i="1"/>
  <c r="V216" i="1"/>
  <c r="V225" i="1"/>
  <c r="V232" i="1"/>
  <c r="V272" i="1"/>
  <c r="V293" i="1"/>
  <c r="V326" i="1"/>
  <c r="V363" i="1"/>
  <c r="V379" i="1"/>
  <c r="V412" i="1"/>
  <c r="V425" i="1"/>
  <c r="V453" i="1"/>
  <c r="W450" i="1"/>
  <c r="W452" i="1" s="1"/>
  <c r="E469" i="1"/>
  <c r="M469" i="1"/>
  <c r="V56" i="1"/>
  <c r="V144" i="1"/>
  <c r="V182" i="1"/>
  <c r="W164" i="1"/>
  <c r="W181" i="1" s="1"/>
  <c r="V205" i="1"/>
  <c r="W216" i="1"/>
  <c r="W232" i="1"/>
  <c r="V261" i="1"/>
  <c r="W258" i="1"/>
  <c r="W260" i="1" s="1"/>
  <c r="V359" i="1"/>
  <c r="V369" i="1"/>
  <c r="W366" i="1"/>
  <c r="W369" i="1" s="1"/>
  <c r="W389" i="1"/>
  <c r="V390" i="1"/>
  <c r="V431" i="1"/>
  <c r="W428" i="1"/>
  <c r="W430" i="1" s="1"/>
  <c r="S469" i="1"/>
  <c r="V458" i="1"/>
  <c r="H469" i="1"/>
  <c r="P469" i="1"/>
  <c r="B469" i="1"/>
  <c r="V460" i="1"/>
  <c r="F9" i="1"/>
  <c r="W22" i="1"/>
  <c r="W23" i="1" s="1"/>
  <c r="W26" i="1"/>
  <c r="W32" i="1" s="1"/>
  <c r="W119" i="1"/>
  <c r="W123" i="1" s="1"/>
  <c r="G469" i="1"/>
  <c r="V132" i="1"/>
  <c r="V181" i="1"/>
  <c r="V186" i="1"/>
  <c r="V187" i="1"/>
  <c r="V217" i="1"/>
  <c r="V233" i="1"/>
  <c r="V245" i="1"/>
  <c r="V244" i="1"/>
  <c r="K469" i="1"/>
  <c r="V260" i="1"/>
  <c r="W268" i="1"/>
  <c r="W271" i="1" s="1"/>
  <c r="W286" i="1"/>
  <c r="W292" i="1" s="1"/>
  <c r="V298" i="1"/>
  <c r="N469" i="1"/>
  <c r="W309" i="1"/>
  <c r="W313" i="1" s="1"/>
  <c r="W322" i="1"/>
  <c r="W325" i="1" s="1"/>
  <c r="W340" i="1"/>
  <c r="W411" i="1"/>
  <c r="V411" i="1"/>
  <c r="V417" i="1"/>
  <c r="V430" i="1"/>
  <c r="R469" i="1"/>
  <c r="V437" i="1"/>
  <c r="V438" i="1"/>
  <c r="V448" i="1"/>
  <c r="W456" i="1"/>
  <c r="W457" i="1" s="1"/>
  <c r="V459" i="1" l="1"/>
  <c r="W352" i="1"/>
  <c r="W464" i="1" s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<sst xmlns="http://schemas.openxmlformats.org/spreadsheetml/2006/main" count="1679" uniqueCount="644">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</sst>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626" t="s">
        <v>0</v>
      </c>
      <c r="E1" s="589"/>
      <c r="F1" s="589"/>
      <c r="G1" s="11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2"/>
      <c r="N3" s="322"/>
      <c r="O3" s="322"/>
      <c r="P3" s="322"/>
      <c r="Q3" s="322"/>
      <c r="R3" s="322"/>
      <c r="S3" s="322"/>
      <c r="T3" s="32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3" t="s">
        <v>10</v>
      </c>
      <c r="N5" s="625">
        <v>45193</v>
      </c>
      <c r="O5" s="603"/>
      <c r="Q5" s="633" t="s">
        <v>11</v>
      </c>
      <c r="R5" s="328"/>
      <c r="S5" s="634" t="s">
        <v>12</v>
      </c>
      <c r="T5" s="603"/>
      <c r="Y5" s="50"/>
      <c r="Z5" s="50"/>
      <c r="AA5" s="50"/>
    </row>
    <row r="6" spans="1:28" s="296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3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3"/>
      <c r="N7" s="41"/>
      <c r="O7" s="41"/>
      <c r="Q7" s="322"/>
      <c r="R7" s="328"/>
      <c r="S7" s="614"/>
      <c r="T7" s="615"/>
      <c r="Y7" s="50"/>
      <c r="Z7" s="50"/>
      <c r="AA7" s="50"/>
    </row>
    <row r="8" spans="1:28" s="296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3" t="s">
        <v>19</v>
      </c>
      <c r="N8" s="602">
        <v>0.54166666666666663</v>
      </c>
      <c r="O8" s="603"/>
      <c r="Q8" s="322"/>
      <c r="R8" s="328"/>
      <c r="S8" s="614"/>
      <c r="T8" s="615"/>
      <c r="Y8" s="50"/>
      <c r="Z8" s="50"/>
      <c r="AA8" s="50"/>
    </row>
    <row r="9" spans="1:28" s="296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5" t="s">
        <v>20</v>
      </c>
      <c r="N9" s="625"/>
      <c r="O9" s="603"/>
      <c r="Q9" s="322"/>
      <c r="R9" s="328"/>
      <c r="S9" s="616"/>
      <c r="T9" s="617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5" t="s">
        <v>21</v>
      </c>
      <c r="N10" s="602"/>
      <c r="O10" s="603"/>
      <c r="R10" s="23" t="s">
        <v>22</v>
      </c>
      <c r="S10" s="604" t="s">
        <v>23</v>
      </c>
      <c r="T10" s="605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2"/>
      <c r="O11" s="603"/>
      <c r="R11" s="23" t="s">
        <v>26</v>
      </c>
      <c r="S11" s="585" t="s">
        <v>27</v>
      </c>
      <c r="T11" s="586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3" t="s">
        <v>29</v>
      </c>
      <c r="N12" s="606"/>
      <c r="O12" s="607"/>
      <c r="P12" s="22"/>
      <c r="R12" s="23"/>
      <c r="S12" s="589"/>
      <c r="T12" s="322"/>
      <c r="Y12" s="50"/>
      <c r="Z12" s="50"/>
      <c r="AA12" s="50"/>
    </row>
    <row r="13" spans="1:28" s="296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5"/>
      <c r="M13" s="25" t="s">
        <v>31</v>
      </c>
      <c r="N13" s="585"/>
      <c r="O13" s="586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0"/>
      <c r="N16" s="590"/>
      <c r="O16" s="590"/>
      <c r="P16" s="590"/>
      <c r="Q16" s="59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7"/>
      <c r="Y19" s="47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0"/>
      <c r="Y20" s="300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4">
        <v>4607091389258</v>
      </c>
      <c r="E22" s="315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4">
        <v>4607091383881</v>
      </c>
      <c r="E26" s="315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4">
        <v>4607091388237</v>
      </c>
      <c r="E27" s="315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4">
        <v>4607091383935</v>
      </c>
      <c r="E28" s="315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4">
        <v>4680115881853</v>
      </c>
      <c r="E29" s="315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4">
        <v>4607091383911</v>
      </c>
      <c r="E30" s="315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4">
        <v>4607091388244</v>
      </c>
      <c r="E31" s="315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4">
        <v>4607091388503</v>
      </c>
      <c r="E35" s="315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4">
        <v>4680115880139</v>
      </c>
      <c r="E36" s="315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4">
        <v>4607091388282</v>
      </c>
      <c r="E40" s="315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7"/>
      <c r="Y43" s="47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00"/>
      <c r="Y44" s="300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4">
        <v>4680115881440</v>
      </c>
      <c r="E46" s="315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3"/>
      <c r="S46" s="33"/>
      <c r="T46" s="34" t="s">
        <v>63</v>
      </c>
      <c r="U46" s="304">
        <v>0</v>
      </c>
      <c r="V46" s="305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4">
        <v>4680115881433</v>
      </c>
      <c r="E47" s="315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3"/>
      <c r="S47" s="33"/>
      <c r="T47" s="34" t="s">
        <v>63</v>
      </c>
      <c r="U47" s="304">
        <v>0</v>
      </c>
      <c r="V47" s="305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6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6" t="s">
        <v>63</v>
      </c>
      <c r="U49" s="306">
        <f>IFERROR(SUM(U46:U47),"0")</f>
        <v>0</v>
      </c>
      <c r="V49" s="306">
        <f>IFERROR(SUM(V46:V47),"0")</f>
        <v>0</v>
      </c>
      <c r="W49" s="36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00"/>
      <c r="Y50" s="300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4">
        <v>4680115881426</v>
      </c>
      <c r="E52" s="315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3"/>
      <c r="S52" s="33"/>
      <c r="T52" s="34" t="s">
        <v>63</v>
      </c>
      <c r="U52" s="304">
        <v>500</v>
      </c>
      <c r="V52" s="305">
        <f>IFERROR(IF(U52="",0,CEILING((U52/$H52),1)*$H52),"")</f>
        <v>507.6</v>
      </c>
      <c r="W52" s="35">
        <f>IFERROR(IF(V52=0,"",ROUNDUP(V52/H52,0)*0.02175),"")</f>
        <v>1.0222499999999999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4">
        <v>4680115881419</v>
      </c>
      <c r="E53" s="315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3"/>
      <c r="S53" s="33"/>
      <c r="T53" s="34" t="s">
        <v>63</v>
      </c>
      <c r="U53" s="304">
        <v>0</v>
      </c>
      <c r="V53" s="305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4">
        <v>4680115881525</v>
      </c>
      <c r="E54" s="315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557" t="s">
        <v>107</v>
      </c>
      <c r="N54" s="317"/>
      <c r="O54" s="317"/>
      <c r="P54" s="317"/>
      <c r="Q54" s="315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6" t="s">
        <v>65</v>
      </c>
      <c r="U55" s="306">
        <f>IFERROR(U52/H52,"0")+IFERROR(U53/H53,"0")+IFERROR(U54/H54,"0")</f>
        <v>46.296296296296291</v>
      </c>
      <c r="V55" s="306">
        <f>IFERROR(V52/H52,"0")+IFERROR(V53/H53,"0")+IFERROR(V54/H54,"0")</f>
        <v>47</v>
      </c>
      <c r="W55" s="306">
        <f>IFERROR(IF(W52="",0,W52),"0")+IFERROR(IF(W53="",0,W53),"0")+IFERROR(IF(W54="",0,W54),"0")</f>
        <v>1.0222499999999999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6" t="s">
        <v>63</v>
      </c>
      <c r="U56" s="306">
        <f>IFERROR(SUM(U52:U54),"0")</f>
        <v>500</v>
      </c>
      <c r="V56" s="306">
        <f>IFERROR(SUM(V52:V54),"0")</f>
        <v>507.6</v>
      </c>
      <c r="W56" s="36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00"/>
      <c r="Y57" s="300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4">
        <v>4607091382945</v>
      </c>
      <c r="E59" s="315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551" t="s">
        <v>110</v>
      </c>
      <c r="N59" s="317"/>
      <c r="O59" s="317"/>
      <c r="P59" s="317"/>
      <c r="Q59" s="315"/>
      <c r="R59" s="33"/>
      <c r="S59" s="33"/>
      <c r="T59" s="34" t="s">
        <v>63</v>
      </c>
      <c r="U59" s="304">
        <v>50</v>
      </c>
      <c r="V59" s="305">
        <f t="shared" ref="V59:V74" si="2">IFERROR(IF(U59="",0,CEILING((U59/$H59),1)*$H59),"")</f>
        <v>56</v>
      </c>
      <c r="W59" s="35">
        <f>IFERROR(IF(V59=0,"",ROUNDUP(V59/H59,0)*0.02175),"")</f>
        <v>0.10874999999999999</v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4">
        <v>4607091385670</v>
      </c>
      <c r="E60" s="315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3"/>
      <c r="S60" s="33"/>
      <c r="T60" s="34" t="s">
        <v>63</v>
      </c>
      <c r="U60" s="304">
        <v>100</v>
      </c>
      <c r="V60" s="305">
        <f t="shared" si="2"/>
        <v>108</v>
      </c>
      <c r="W60" s="35">
        <f>IFERROR(IF(V60=0,"",ROUNDUP(V60/H60,0)*0.02175),"")</f>
        <v>0.21749999999999997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4">
        <v>4680115881327</v>
      </c>
      <c r="E61" s="315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3"/>
      <c r="S61" s="33"/>
      <c r="T61" s="34" t="s">
        <v>63</v>
      </c>
      <c r="U61" s="304">
        <v>0</v>
      </c>
      <c r="V61" s="305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14">
        <v>4607091388312</v>
      </c>
      <c r="E62" s="315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3"/>
      <c r="S62" s="33"/>
      <c r="T62" s="34" t="s">
        <v>63</v>
      </c>
      <c r="U62" s="304">
        <v>0</v>
      </c>
      <c r="V62" s="305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14">
        <v>4680115882133</v>
      </c>
      <c r="E63" s="315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3"/>
      <c r="S63" s="33"/>
      <c r="T63" s="34" t="s">
        <v>63</v>
      </c>
      <c r="U63" s="304">
        <v>0</v>
      </c>
      <c r="V63" s="305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14">
        <v>4607091382952</v>
      </c>
      <c r="E64" s="315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14">
        <v>4680115882539</v>
      </c>
      <c r="E65" s="315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14">
        <v>4607091385687</v>
      </c>
      <c r="E66" s="315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3"/>
      <c r="S66" s="33"/>
      <c r="T66" s="34" t="s">
        <v>63</v>
      </c>
      <c r="U66" s="304">
        <v>0</v>
      </c>
      <c r="V66" s="305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14">
        <v>4607091384604</v>
      </c>
      <c r="E67" s="315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14">
        <v>4680115880283</v>
      </c>
      <c r="E68" s="315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14">
        <v>4680115881518</v>
      </c>
      <c r="E69" s="315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14">
        <v>4680115881303</v>
      </c>
      <c r="E70" s="315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14">
        <v>4607091388466</v>
      </c>
      <c r="E71" s="315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3"/>
      <c r="S71" s="33"/>
      <c r="T71" s="34" t="s">
        <v>63</v>
      </c>
      <c r="U71" s="304">
        <v>91.8</v>
      </c>
      <c r="V71" s="305">
        <f t="shared" si="2"/>
        <v>91.800000000000011</v>
      </c>
      <c r="W71" s="35">
        <f>IFERROR(IF(V71=0,"",ROUNDUP(V71/H71,0)*0.00753),"")</f>
        <v>0.25602000000000003</v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14">
        <v>4680115880269</v>
      </c>
      <c r="E72" s="315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14">
        <v>4680115880429</v>
      </c>
      <c r="E73" s="315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3"/>
      <c r="S73" s="33"/>
      <c r="T73" s="34" t="s">
        <v>63</v>
      </c>
      <c r="U73" s="304">
        <v>0</v>
      </c>
      <c r="V73" s="305">
        <f t="shared" si="2"/>
        <v>0</v>
      </c>
      <c r="W73" s="35" t="str">
        <f>IFERROR(IF(V73=0,"",ROUNDUP(V73/H73,0)*0.00937),"")</f>
        <v/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14">
        <v>4680115881457</v>
      </c>
      <c r="E74" s="315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47.723544973544975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49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0.58226999999999995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6" t="s">
        <v>63</v>
      </c>
      <c r="U76" s="306">
        <f>IFERROR(SUM(U59:U74),"0")</f>
        <v>241.8</v>
      </c>
      <c r="V76" s="306">
        <f>IFERROR(SUM(V59:V74),"0")</f>
        <v>255.8</v>
      </c>
      <c r="W76" s="36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14">
        <v>4607091384789</v>
      </c>
      <c r="E78" s="315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540" t="s">
        <v>145</v>
      </c>
      <c r="N78" s="317"/>
      <c r="O78" s="317"/>
      <c r="P78" s="317"/>
      <c r="Q78" s="315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14">
        <v>4680115881488</v>
      </c>
      <c r="E79" s="315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14">
        <v>4607091384765</v>
      </c>
      <c r="E80" s="315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534" t="s">
        <v>150</v>
      </c>
      <c r="N80" s="317"/>
      <c r="O80" s="317"/>
      <c r="P80" s="317"/>
      <c r="Q80" s="315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14">
        <v>4680115882775</v>
      </c>
      <c r="E81" s="315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535" t="s">
        <v>153</v>
      </c>
      <c r="N81" s="317"/>
      <c r="O81" s="317"/>
      <c r="P81" s="317"/>
      <c r="Q81" s="315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14">
        <v>4680115880658</v>
      </c>
      <c r="E82" s="315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3"/>
      <c r="S82" s="33"/>
      <c r="T82" s="34" t="s">
        <v>63</v>
      </c>
      <c r="U82" s="304">
        <v>40.799999999999997</v>
      </c>
      <c r="V82" s="305">
        <f t="shared" si="4"/>
        <v>40.799999999999997</v>
      </c>
      <c r="W82" s="35">
        <f>IFERROR(IF(V82=0,"",ROUNDUP(V82/H82,0)*0.00753),"")</f>
        <v>0.12801000000000001</v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14">
        <v>4607091381962</v>
      </c>
      <c r="E83" s="315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6" t="s">
        <v>65</v>
      </c>
      <c r="U84" s="306">
        <f>IFERROR(U78/H78,"0")+IFERROR(U79/H79,"0")+IFERROR(U80/H80,"0")+IFERROR(U81/H81,"0")+IFERROR(U82/H82,"0")+IFERROR(U83/H83,"0")</f>
        <v>17</v>
      </c>
      <c r="V84" s="306">
        <f>IFERROR(V78/H78,"0")+IFERROR(V79/H79,"0")+IFERROR(V80/H80,"0")+IFERROR(V81/H81,"0")+IFERROR(V82/H82,"0")+IFERROR(V83/H83,"0")</f>
        <v>17</v>
      </c>
      <c r="W84" s="306">
        <f>IFERROR(IF(W78="",0,W78),"0")+IFERROR(IF(W79="",0,W79),"0")+IFERROR(IF(W80="",0,W80),"0")+IFERROR(IF(W81="",0,W81),"0")+IFERROR(IF(W82="",0,W82),"0")+IFERROR(IF(W83="",0,W83),"0")</f>
        <v>0.12801000000000001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6" t="s">
        <v>63</v>
      </c>
      <c r="U85" s="306">
        <f>IFERROR(SUM(U78:U83),"0")</f>
        <v>40.799999999999997</v>
      </c>
      <c r="V85" s="306">
        <f>IFERROR(SUM(V78:V83),"0")</f>
        <v>40.799999999999997</v>
      </c>
      <c r="W85" s="36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14">
        <v>4607091387667</v>
      </c>
      <c r="E87" s="315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3"/>
      <c r="S87" s="33"/>
      <c r="T87" s="34" t="s">
        <v>63</v>
      </c>
      <c r="U87" s="304">
        <v>50</v>
      </c>
      <c r="V87" s="305">
        <f t="shared" ref="V87:V95" si="5">IFERROR(IF(U87="",0,CEILING((U87/$H87),1)*$H87),"")</f>
        <v>54</v>
      </c>
      <c r="W87" s="35">
        <f>IFERROR(IF(V87=0,"",ROUNDUP(V87/H87,0)*0.02175),"")</f>
        <v>0.1305</v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14">
        <v>4607091387636</v>
      </c>
      <c r="E88" s="315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3"/>
      <c r="S88" s="33"/>
      <c r="T88" s="34" t="s">
        <v>63</v>
      </c>
      <c r="U88" s="304">
        <v>50</v>
      </c>
      <c r="V88" s="305">
        <f t="shared" si="5"/>
        <v>50.400000000000006</v>
      </c>
      <c r="W88" s="35">
        <f>IFERROR(IF(V88=0,"",ROUNDUP(V88/H88,0)*0.00937),"")</f>
        <v>0.11244</v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14">
        <v>4607091384727</v>
      </c>
      <c r="E89" s="315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3"/>
      <c r="S89" s="33"/>
      <c r="T89" s="34" t="s">
        <v>63</v>
      </c>
      <c r="U89" s="304">
        <v>100</v>
      </c>
      <c r="V89" s="305">
        <f t="shared" si="5"/>
        <v>100.8</v>
      </c>
      <c r="W89" s="35">
        <f>IFERROR(IF(V89=0,"",ROUNDUP(V89/H89,0)*0.01196),"")</f>
        <v>0.25115999999999999</v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14">
        <v>4607091386745</v>
      </c>
      <c r="E90" s="315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3"/>
      <c r="S90" s="33"/>
      <c r="T90" s="34" t="s">
        <v>63</v>
      </c>
      <c r="U90" s="304">
        <v>100</v>
      </c>
      <c r="V90" s="305">
        <f t="shared" si="5"/>
        <v>100.8</v>
      </c>
      <c r="W90" s="35">
        <f>IFERROR(IF(V90=0,"",ROUNDUP(V90/H90,0)*0.01196),"")</f>
        <v>0.25115999999999999</v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14">
        <v>4607091382426</v>
      </c>
      <c r="E91" s="315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14">
        <v>4607091386547</v>
      </c>
      <c r="E92" s="315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3"/>
      <c r="S92" s="33"/>
      <c r="T92" s="34" t="s">
        <v>63</v>
      </c>
      <c r="U92" s="304">
        <v>28</v>
      </c>
      <c r="V92" s="305">
        <f t="shared" si="5"/>
        <v>28</v>
      </c>
      <c r="W92" s="35">
        <f>IFERROR(IF(V92=0,"",ROUNDUP(V92/H92,0)*0.00502),"")</f>
        <v>5.0200000000000002E-2</v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14">
        <v>4607091384703</v>
      </c>
      <c r="E93" s="315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14">
        <v>4607091384734</v>
      </c>
      <c r="E94" s="315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14">
        <v>4607091382464</v>
      </c>
      <c r="E95" s="315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69.126984126984127</v>
      </c>
      <c r="V96" s="306">
        <f>IFERROR(V87/H87,"0")+IFERROR(V88/H88,"0")+IFERROR(V89/H89,"0")+IFERROR(V90/H90,"0")+IFERROR(V91/H91,"0")+IFERROR(V92/H92,"0")+IFERROR(V93/H93,"0")+IFERROR(V94/H94,"0")+IFERROR(V95/H95,"0")</f>
        <v>70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0.79546000000000006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6" t="s">
        <v>63</v>
      </c>
      <c r="U97" s="306">
        <f>IFERROR(SUM(U87:U95),"0")</f>
        <v>328</v>
      </c>
      <c r="V97" s="306">
        <f>IFERROR(SUM(V87:V95),"0")</f>
        <v>334</v>
      </c>
      <c r="W97" s="36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14">
        <v>4680115882645</v>
      </c>
      <c r="E99" s="315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523" t="s">
        <v>178</v>
      </c>
      <c r="N99" s="317"/>
      <c r="O99" s="317"/>
      <c r="P99" s="317"/>
      <c r="Q99" s="315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14">
        <v>4607091386967</v>
      </c>
      <c r="E100" s="315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524" t="s">
        <v>182</v>
      </c>
      <c r="N100" s="317"/>
      <c r="O100" s="317"/>
      <c r="P100" s="317"/>
      <c r="Q100" s="315"/>
      <c r="R100" s="33"/>
      <c r="S100" s="33"/>
      <c r="T100" s="34" t="s">
        <v>63</v>
      </c>
      <c r="U100" s="304">
        <v>250</v>
      </c>
      <c r="V100" s="305">
        <f t="shared" si="6"/>
        <v>252</v>
      </c>
      <c r="W100" s="35">
        <f>IFERROR(IF(V100=0,"",ROUNDUP(V100/H100,0)*0.02175),"")</f>
        <v>0.65249999999999997</v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14">
        <v>4607091385304</v>
      </c>
      <c r="E101" s="315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3"/>
      <c r="S101" s="33"/>
      <c r="T101" s="34" t="s">
        <v>63</v>
      </c>
      <c r="U101" s="304">
        <v>0</v>
      </c>
      <c r="V101" s="305">
        <f t="shared" si="6"/>
        <v>0</v>
      </c>
      <c r="W101" s="35" t="str">
        <f>IFERROR(IF(V101=0,"",ROUNDUP(V101/H101,0)*0.02175),"")</f>
        <v/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14">
        <v>4607091386264</v>
      </c>
      <c r="E102" s="315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14">
        <v>4607091385731</v>
      </c>
      <c r="E103" s="315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519" t="s">
        <v>189</v>
      </c>
      <c r="N103" s="317"/>
      <c r="O103" s="317"/>
      <c r="P103" s="317"/>
      <c r="Q103" s="315"/>
      <c r="R103" s="33"/>
      <c r="S103" s="33"/>
      <c r="T103" s="34" t="s">
        <v>63</v>
      </c>
      <c r="U103" s="304">
        <v>180</v>
      </c>
      <c r="V103" s="305">
        <f t="shared" si="6"/>
        <v>180.9</v>
      </c>
      <c r="W103" s="35">
        <f>IFERROR(IF(V103=0,"",ROUNDUP(V103/H103,0)*0.00753),"")</f>
        <v>0.50451000000000001</v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14">
        <v>4680115880214</v>
      </c>
      <c r="E104" s="315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520" t="s">
        <v>192</v>
      </c>
      <c r="N104" s="317"/>
      <c r="O104" s="317"/>
      <c r="P104" s="317"/>
      <c r="Q104" s="315"/>
      <c r="R104" s="33"/>
      <c r="S104" s="33"/>
      <c r="T104" s="34" t="s">
        <v>63</v>
      </c>
      <c r="U104" s="304">
        <v>22.5</v>
      </c>
      <c r="V104" s="305">
        <f t="shared" si="6"/>
        <v>24.3</v>
      </c>
      <c r="W104" s="35">
        <f>IFERROR(IF(V104=0,"",ROUNDUP(V104/H104,0)*0.00937),"")</f>
        <v>8.4330000000000002E-2</v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14">
        <v>4680115880894</v>
      </c>
      <c r="E105" s="315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521" t="s">
        <v>195</v>
      </c>
      <c r="N105" s="317"/>
      <c r="O105" s="317"/>
      <c r="P105" s="317"/>
      <c r="Q105" s="315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14">
        <v>4607091385427</v>
      </c>
      <c r="E106" s="315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104.76190476190474</v>
      </c>
      <c r="V107" s="306">
        <f>IFERROR(V99/H99,"0")+IFERROR(V100/H100,"0")+IFERROR(V101/H101,"0")+IFERROR(V102/H102,"0")+IFERROR(V103/H103,"0")+IFERROR(V104/H104,"0")+IFERROR(V105/H105,"0")+IFERROR(V106/H106,"0")</f>
        <v>106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1.2413400000000001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6" t="s">
        <v>63</v>
      </c>
      <c r="U108" s="306">
        <f>IFERROR(SUM(U99:U106),"0")</f>
        <v>452.5</v>
      </c>
      <c r="V108" s="306">
        <f>IFERROR(SUM(V99:V106),"0")</f>
        <v>457.2</v>
      </c>
      <c r="W108" s="36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14">
        <v>4680115882652</v>
      </c>
      <c r="E110" s="315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515" t="s">
        <v>201</v>
      </c>
      <c r="N110" s="317"/>
      <c r="O110" s="317"/>
      <c r="P110" s="317"/>
      <c r="Q110" s="315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14">
        <v>4607091383065</v>
      </c>
      <c r="E111" s="315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14">
        <v>4680115881532</v>
      </c>
      <c r="E112" s="315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3"/>
      <c r="S112" s="33"/>
      <c r="T112" s="34" t="s">
        <v>63</v>
      </c>
      <c r="U112" s="304">
        <v>0</v>
      </c>
      <c r="V112" s="305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14">
        <v>4680115880238</v>
      </c>
      <c r="E113" s="315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14">
        <v>4680115881464</v>
      </c>
      <c r="E114" s="315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513" t="s">
        <v>210</v>
      </c>
      <c r="N114" s="317"/>
      <c r="O114" s="317"/>
      <c r="P114" s="317"/>
      <c r="Q114" s="315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6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6" t="s">
        <v>63</v>
      </c>
      <c r="U116" s="306">
        <f>IFERROR(SUM(U110:U114),"0")</f>
        <v>0</v>
      </c>
      <c r="V116" s="306">
        <f>IFERROR(SUM(V110:V114),"0")</f>
        <v>0</v>
      </c>
      <c r="W116" s="36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0"/>
      <c r="Y117" s="300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14">
        <v>4607091385168</v>
      </c>
      <c r="E119" s="315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14">
        <v>4607091383256</v>
      </c>
      <c r="E120" s="315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14">
        <v>4607091385748</v>
      </c>
      <c r="E121" s="315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3"/>
      <c r="S121" s="33"/>
      <c r="T121" s="34" t="s">
        <v>63</v>
      </c>
      <c r="U121" s="304">
        <v>226.8</v>
      </c>
      <c r="V121" s="305">
        <f>IFERROR(IF(U121="",0,CEILING((U121/$H121),1)*$H121),"")</f>
        <v>226.8</v>
      </c>
      <c r="W121" s="35">
        <f>IFERROR(IF(V121=0,"",ROUNDUP(V121/H121,0)*0.00753),"")</f>
        <v>0.63251999999999997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14">
        <v>4607091384581</v>
      </c>
      <c r="E122" s="315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6" t="s">
        <v>65</v>
      </c>
      <c r="U123" s="306">
        <f>IFERROR(U119/H119,"0")+IFERROR(U120/H120,"0")+IFERROR(U121/H121,"0")+IFERROR(U122/H122,"0")</f>
        <v>84</v>
      </c>
      <c r="V123" s="306">
        <f>IFERROR(V119/H119,"0")+IFERROR(V120/H120,"0")+IFERROR(V121/H121,"0")+IFERROR(V122/H122,"0")</f>
        <v>84</v>
      </c>
      <c r="W123" s="306">
        <f>IFERROR(IF(W119="",0,W119),"0")+IFERROR(IF(W120="",0,W120),"0")+IFERROR(IF(W121="",0,W121),"0")+IFERROR(IF(W122="",0,W122),"0")</f>
        <v>0.63251999999999997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6" t="s">
        <v>63</v>
      </c>
      <c r="U124" s="306">
        <f>IFERROR(SUM(U119:U122),"0")</f>
        <v>226.8</v>
      </c>
      <c r="V124" s="306">
        <f>IFERROR(SUM(V119:V122),"0")</f>
        <v>226.8</v>
      </c>
      <c r="W124" s="36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7"/>
      <c r="Y125" s="47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0"/>
      <c r="Y126" s="300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14">
        <v>4607091383423</v>
      </c>
      <c r="E128" s="315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14">
        <v>4607091381405</v>
      </c>
      <c r="E129" s="315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14">
        <v>4607091386516</v>
      </c>
      <c r="E130" s="315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0"/>
      <c r="Y133" s="300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14">
        <v>4680115880993</v>
      </c>
      <c r="E135" s="315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3"/>
      <c r="S135" s="33"/>
      <c r="T135" s="34" t="s">
        <v>63</v>
      </c>
      <c r="U135" s="304">
        <v>0</v>
      </c>
      <c r="V135" s="305">
        <f t="shared" ref="V135:V142" si="7">IFERROR(IF(U135="",0,CEILING((U135/$H135),1)*$H135),"")</f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14">
        <v>4680115881761</v>
      </c>
      <c r="E136" s="315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14">
        <v>4680115881563</v>
      </c>
      <c r="E137" s="315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3"/>
      <c r="S137" s="33"/>
      <c r="T137" s="34" t="s">
        <v>63</v>
      </c>
      <c r="U137" s="304">
        <v>0</v>
      </c>
      <c r="V137" s="305">
        <f t="shared" si="7"/>
        <v>0</v>
      </c>
      <c r="W137" s="35" t="str">
        <f>IFERROR(IF(V137=0,"",ROUNDUP(V137/H137,0)*0.00753),"")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14">
        <v>4680115880986</v>
      </c>
      <c r="E138" s="315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3"/>
      <c r="S138" s="33"/>
      <c r="T138" s="34" t="s">
        <v>63</v>
      </c>
      <c r="U138" s="304">
        <v>0</v>
      </c>
      <c r="V138" s="305">
        <f t="shared" si="7"/>
        <v>0</v>
      </c>
      <c r="W138" s="35" t="str">
        <f>IFERROR(IF(V138=0,"",ROUNDUP(V138/H138,0)*0.00502),"")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14">
        <v>4680115880207</v>
      </c>
      <c r="E139" s="315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14">
        <v>4680115881785</v>
      </c>
      <c r="E140" s="315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14">
        <v>4680115881679</v>
      </c>
      <c r="E141" s="315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14">
        <v>4680115880191</v>
      </c>
      <c r="E142" s="315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6" t="s">
        <v>63</v>
      </c>
      <c r="U144" s="306">
        <f>IFERROR(SUM(U135:U142),"0")</f>
        <v>0</v>
      </c>
      <c r="V144" s="306">
        <f>IFERROR(SUM(V135:V142),"0")</f>
        <v>0</v>
      </c>
      <c r="W144" s="36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00"/>
      <c r="Y145" s="300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14">
        <v>4680115881402</v>
      </c>
      <c r="E147" s="315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14">
        <v>4680115881396</v>
      </c>
      <c r="E148" s="315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14">
        <v>4680115882935</v>
      </c>
      <c r="E152" s="315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95" t="s">
        <v>252</v>
      </c>
      <c r="N152" s="317"/>
      <c r="O152" s="317"/>
      <c r="P152" s="317"/>
      <c r="Q152" s="315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14">
        <v>4680115880764</v>
      </c>
      <c r="E153" s="315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14">
        <v>4680115882683</v>
      </c>
      <c r="E157" s="315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3"/>
      <c r="S157" s="33"/>
      <c r="T157" s="34" t="s">
        <v>63</v>
      </c>
      <c r="U157" s="304">
        <v>0</v>
      </c>
      <c r="V157" s="305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14">
        <v>4680115882690</v>
      </c>
      <c r="E158" s="315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3"/>
      <c r="S158" s="33"/>
      <c r="T158" s="34" t="s">
        <v>63</v>
      </c>
      <c r="U158" s="304">
        <v>0</v>
      </c>
      <c r="V158" s="305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14">
        <v>4680115882669</v>
      </c>
      <c r="E159" s="315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3"/>
      <c r="S159" s="33"/>
      <c r="T159" s="34" t="s">
        <v>63</v>
      </c>
      <c r="U159" s="304">
        <v>0</v>
      </c>
      <c r="V159" s="305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14">
        <v>4680115882676</v>
      </c>
      <c r="E160" s="315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3"/>
      <c r="S160" s="33"/>
      <c r="T160" s="34" t="s">
        <v>63</v>
      </c>
      <c r="U160" s="304">
        <v>0</v>
      </c>
      <c r="V160" s="305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6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6" t="s">
        <v>63</v>
      </c>
      <c r="U162" s="306">
        <f>IFERROR(SUM(U157:U160),"0")</f>
        <v>0</v>
      </c>
      <c r="V162" s="306">
        <f>IFERROR(SUM(V157:V160),"0")</f>
        <v>0</v>
      </c>
      <c r="W162" s="36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14">
        <v>4680115881556</v>
      </c>
      <c r="E164" s="315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14">
        <v>4680115880573</v>
      </c>
      <c r="E165" s="315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82" t="s">
        <v>267</v>
      </c>
      <c r="N165" s="317"/>
      <c r="O165" s="317"/>
      <c r="P165" s="317"/>
      <c r="Q165" s="315"/>
      <c r="R165" s="33"/>
      <c r="S165" s="33"/>
      <c r="T165" s="34" t="s">
        <v>63</v>
      </c>
      <c r="U165" s="304">
        <v>70</v>
      </c>
      <c r="V165" s="305">
        <f t="shared" si="8"/>
        <v>78.3</v>
      </c>
      <c r="W165" s="35">
        <f>IFERROR(IF(V165=0,"",ROUNDUP(V165/H165,0)*0.02175),"")</f>
        <v>0.19574999999999998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14">
        <v>4680115881594</v>
      </c>
      <c r="E166" s="315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14">
        <v>4680115881587</v>
      </c>
      <c r="E167" s="315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3"/>
      <c r="S167" s="33"/>
      <c r="T167" s="34" t="s">
        <v>63</v>
      </c>
      <c r="U167" s="304">
        <v>50</v>
      </c>
      <c r="V167" s="305">
        <f t="shared" si="8"/>
        <v>52</v>
      </c>
      <c r="W167" s="35">
        <f>IFERROR(IF(V167=0,"",ROUNDUP(V167/H167,0)*0.01196),"")</f>
        <v>0.15548000000000001</v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14">
        <v>4680115880962</v>
      </c>
      <c r="E168" s="315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3"/>
      <c r="S168" s="33"/>
      <c r="T168" s="34" t="s">
        <v>63</v>
      </c>
      <c r="U168" s="304">
        <v>0</v>
      </c>
      <c r="V168" s="305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14">
        <v>4680115881617</v>
      </c>
      <c r="E169" s="315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14">
        <v>4680115881228</v>
      </c>
      <c r="E170" s="315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3"/>
      <c r="S170" s="33"/>
      <c r="T170" s="34" t="s">
        <v>63</v>
      </c>
      <c r="U170" s="304">
        <v>0</v>
      </c>
      <c r="V170" s="305">
        <f t="shared" si="8"/>
        <v>0</v>
      </c>
      <c r="W170" s="35" t="str">
        <f>IFERROR(IF(V170=0,"",ROUNDUP(V170/H170,0)*0.00753),"")</f>
        <v/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14">
        <v>4680115881037</v>
      </c>
      <c r="E171" s="315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14">
        <v>4680115881211</v>
      </c>
      <c r="E172" s="315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3"/>
      <c r="S172" s="33"/>
      <c r="T172" s="34" t="s">
        <v>63</v>
      </c>
      <c r="U172" s="304">
        <v>40.799999999999997</v>
      </c>
      <c r="V172" s="305">
        <f t="shared" si="8"/>
        <v>40.799999999999997</v>
      </c>
      <c r="W172" s="35">
        <f>IFERROR(IF(V172=0,"",ROUNDUP(V172/H172,0)*0.00753),"")</f>
        <v>0.12801000000000001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14">
        <v>4680115881020</v>
      </c>
      <c r="E173" s="315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14">
        <v>4680115882195</v>
      </c>
      <c r="E174" s="315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14">
        <v>4680115882607</v>
      </c>
      <c r="E175" s="315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14">
        <v>4680115880092</v>
      </c>
      <c r="E176" s="315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3"/>
      <c r="S176" s="33"/>
      <c r="T176" s="34" t="s">
        <v>63</v>
      </c>
      <c r="U176" s="304">
        <v>0</v>
      </c>
      <c r="V176" s="305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14">
        <v>4680115880221</v>
      </c>
      <c r="E177" s="315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3"/>
      <c r="S177" s="33"/>
      <c r="T177" s="34" t="s">
        <v>63</v>
      </c>
      <c r="U177" s="304">
        <v>170</v>
      </c>
      <c r="V177" s="305">
        <f t="shared" si="8"/>
        <v>170.4</v>
      </c>
      <c r="W177" s="35">
        <f t="shared" si="9"/>
        <v>0.53463000000000005</v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14">
        <v>4680115882942</v>
      </c>
      <c r="E178" s="315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14">
        <v>4680115880504</v>
      </c>
      <c r="E179" s="315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3"/>
      <c r="S179" s="33"/>
      <c r="T179" s="34" t="s">
        <v>63</v>
      </c>
      <c r="U179" s="304">
        <v>40.799999999999997</v>
      </c>
      <c r="V179" s="305">
        <f t="shared" si="8"/>
        <v>40.799999999999997</v>
      </c>
      <c r="W179" s="35">
        <f t="shared" si="9"/>
        <v>0.12801000000000001</v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14">
        <v>4680115882164</v>
      </c>
      <c r="E180" s="315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125.37931034482759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127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1.14188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6" t="s">
        <v>63</v>
      </c>
      <c r="U182" s="306">
        <f>IFERROR(SUM(U164:U180),"0")</f>
        <v>371.6</v>
      </c>
      <c r="V182" s="306">
        <f>IFERROR(SUM(V164:V180),"0")</f>
        <v>382.3</v>
      </c>
      <c r="W182" s="36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14">
        <v>4680115880801</v>
      </c>
      <c r="E184" s="315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14">
        <v>4680115880818</v>
      </c>
      <c r="E185" s="315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3"/>
      <c r="S185" s="33"/>
      <c r="T185" s="34" t="s">
        <v>63</v>
      </c>
      <c r="U185" s="304">
        <v>40.799999999999997</v>
      </c>
      <c r="V185" s="305">
        <f>IFERROR(IF(U185="",0,CEILING((U185/$H185),1)*$H185),"")</f>
        <v>40.799999999999997</v>
      </c>
      <c r="W185" s="35">
        <f>IFERROR(IF(V185=0,"",ROUNDUP(V185/H185,0)*0.00753),"")</f>
        <v>0.12801000000000001</v>
      </c>
      <c r="X185" s="55"/>
      <c r="Y185" s="56"/>
      <c r="AC185" s="57"/>
      <c r="AZ185" s="158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6" t="s">
        <v>65</v>
      </c>
      <c r="U186" s="306">
        <f>IFERROR(U184/H184,"0")+IFERROR(U185/H185,"0")</f>
        <v>17</v>
      </c>
      <c r="V186" s="306">
        <f>IFERROR(V184/H184,"0")+IFERROR(V185/H185,"0")</f>
        <v>17</v>
      </c>
      <c r="W186" s="306">
        <f>IFERROR(IF(W184="",0,W184),"0")+IFERROR(IF(W185="",0,W185),"0")</f>
        <v>0.12801000000000001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6" t="s">
        <v>63</v>
      </c>
      <c r="U187" s="306">
        <f>IFERROR(SUM(U184:U185),"0")</f>
        <v>40.799999999999997</v>
      </c>
      <c r="V187" s="306">
        <f>IFERROR(SUM(V184:V185),"0")</f>
        <v>40.799999999999997</v>
      </c>
      <c r="W187" s="36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0"/>
      <c r="Y188" s="300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14">
        <v>4607091387445</v>
      </c>
      <c r="E190" s="315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14">
        <v>4607091386004</v>
      </c>
      <c r="E191" s="315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14">
        <v>4607091386004</v>
      </c>
      <c r="E192" s="315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14">
        <v>4607091386073</v>
      </c>
      <c r="E193" s="315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14">
        <v>4607091387322</v>
      </c>
      <c r="E194" s="315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14">
        <v>4607091387322</v>
      </c>
      <c r="E195" s="315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14">
        <v>4607091387377</v>
      </c>
      <c r="E196" s="315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14">
        <v>4607091387353</v>
      </c>
      <c r="E197" s="315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14">
        <v>4607091386011</v>
      </c>
      <c r="E198" s="315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14">
        <v>4607091387308</v>
      </c>
      <c r="E199" s="315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14">
        <v>4607091387339</v>
      </c>
      <c r="E200" s="315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14">
        <v>4680115882638</v>
      </c>
      <c r="E201" s="315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14">
        <v>4680115881938</v>
      </c>
      <c r="E202" s="315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14">
        <v>4607091387346</v>
      </c>
      <c r="E203" s="315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14">
        <v>4607091389807</v>
      </c>
      <c r="E204" s="315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14">
        <v>4680115881914</v>
      </c>
      <c r="E208" s="315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14">
        <v>4607091387193</v>
      </c>
      <c r="E212" s="315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3"/>
      <c r="S212" s="33"/>
      <c r="T212" s="34" t="s">
        <v>63</v>
      </c>
      <c r="U212" s="304">
        <v>50</v>
      </c>
      <c r="V212" s="305">
        <f>IFERROR(IF(U212="",0,CEILING((U212/$H212),1)*$H212),"")</f>
        <v>50.400000000000006</v>
      </c>
      <c r="W212" s="35">
        <f>IFERROR(IF(V212=0,"",ROUNDUP(V212/H212,0)*0.00753),"")</f>
        <v>9.0359999999999996E-2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14">
        <v>4607091387230</v>
      </c>
      <c r="E213" s="315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14">
        <v>4607091387285</v>
      </c>
      <c r="E214" s="315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3"/>
      <c r="S214" s="33"/>
      <c r="T214" s="34" t="s">
        <v>63</v>
      </c>
      <c r="U214" s="304">
        <v>0</v>
      </c>
      <c r="V214" s="305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14">
        <v>4607091389845</v>
      </c>
      <c r="E215" s="315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6" t="s">
        <v>65</v>
      </c>
      <c r="U216" s="306">
        <f>IFERROR(U212/H212,"0")+IFERROR(U213/H213,"0")+IFERROR(U214/H214,"0")+IFERROR(U215/H215,"0")</f>
        <v>11.904761904761905</v>
      </c>
      <c r="V216" s="306">
        <f>IFERROR(V212/H212,"0")+IFERROR(V213/H213,"0")+IFERROR(V214/H214,"0")+IFERROR(V215/H215,"0")</f>
        <v>12</v>
      </c>
      <c r="W216" s="306">
        <f>IFERROR(IF(W212="",0,W212),"0")+IFERROR(IF(W213="",0,W213),"0")+IFERROR(IF(W214="",0,W214),"0")+IFERROR(IF(W215="",0,W215),"0")</f>
        <v>9.0359999999999996E-2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6" t="s">
        <v>63</v>
      </c>
      <c r="U217" s="306">
        <f>IFERROR(SUM(U212:U215),"0")</f>
        <v>50</v>
      </c>
      <c r="V217" s="306">
        <f>IFERROR(SUM(V212:V215),"0")</f>
        <v>50.400000000000006</v>
      </c>
      <c r="W217" s="36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14">
        <v>4607091387766</v>
      </c>
      <c r="E219" s="315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3"/>
      <c r="S219" s="33"/>
      <c r="T219" s="34" t="s">
        <v>63</v>
      </c>
      <c r="U219" s="304">
        <v>80</v>
      </c>
      <c r="V219" s="305">
        <f t="shared" ref="V219:V224" si="12">IFERROR(IF(U219="",0,CEILING((U219/$H219),1)*$H219),"")</f>
        <v>81</v>
      </c>
      <c r="W219" s="35">
        <f>IFERROR(IF(V219=0,"",ROUNDUP(V219/H219,0)*0.02175),"")</f>
        <v>0.21749999999999997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14">
        <v>4607091387957</v>
      </c>
      <c r="E220" s="315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14">
        <v>4607091387964</v>
      </c>
      <c r="E221" s="315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14">
        <v>4607091381672</v>
      </c>
      <c r="E222" s="315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14">
        <v>4607091387537</v>
      </c>
      <c r="E223" s="315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14">
        <v>4607091387513</v>
      </c>
      <c r="E224" s="315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6" t="s">
        <v>65</v>
      </c>
      <c r="U225" s="306">
        <f>IFERROR(U219/H219,"0")+IFERROR(U220/H220,"0")+IFERROR(U221/H221,"0")+IFERROR(U222/H222,"0")+IFERROR(U223/H223,"0")+IFERROR(U224/H224,"0")</f>
        <v>9.8765432098765444</v>
      </c>
      <c r="V225" s="306">
        <f>IFERROR(V219/H219,"0")+IFERROR(V220/H220,"0")+IFERROR(V221/H221,"0")+IFERROR(V222/H222,"0")+IFERROR(V223/H223,"0")+IFERROR(V224/H224,"0")</f>
        <v>10</v>
      </c>
      <c r="W225" s="306">
        <f>IFERROR(IF(W219="",0,W219),"0")+IFERROR(IF(W220="",0,W220),"0")+IFERROR(IF(W221="",0,W221),"0")+IFERROR(IF(W222="",0,W222),"0")+IFERROR(IF(W223="",0,W223),"0")+IFERROR(IF(W224="",0,W224),"0")</f>
        <v>0.21749999999999997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6" t="s">
        <v>63</v>
      </c>
      <c r="U226" s="306">
        <f>IFERROR(SUM(U219:U224),"0")</f>
        <v>80</v>
      </c>
      <c r="V226" s="306">
        <f>IFERROR(SUM(V219:V224),"0")</f>
        <v>81</v>
      </c>
      <c r="W226" s="36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14">
        <v>4607091380880</v>
      </c>
      <c r="E228" s="315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3"/>
      <c r="S228" s="33"/>
      <c r="T228" s="34" t="s">
        <v>63</v>
      </c>
      <c r="U228" s="304">
        <v>50</v>
      </c>
      <c r="V228" s="305">
        <f>IFERROR(IF(U228="",0,CEILING((U228/$H228),1)*$H228),"")</f>
        <v>50.400000000000006</v>
      </c>
      <c r="W228" s="35">
        <f>IFERROR(IF(V228=0,"",ROUNDUP(V228/H228,0)*0.02175),"")</f>
        <v>0.1305</v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14">
        <v>4607091384482</v>
      </c>
      <c r="E229" s="315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3"/>
      <c r="S229" s="33"/>
      <c r="T229" s="34" t="s">
        <v>63</v>
      </c>
      <c r="U229" s="304">
        <v>500</v>
      </c>
      <c r="V229" s="305">
        <f>IFERROR(IF(U229="",0,CEILING((U229/$H229),1)*$H229),"")</f>
        <v>507</v>
      </c>
      <c r="W229" s="35">
        <f>IFERROR(IF(V229=0,"",ROUNDUP(V229/H229,0)*0.02175),"")</f>
        <v>1.4137499999999998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14">
        <v>4607091380897</v>
      </c>
      <c r="E230" s="315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3"/>
      <c r="S230" s="33"/>
      <c r="T230" s="34" t="s">
        <v>63</v>
      </c>
      <c r="U230" s="304">
        <v>0</v>
      </c>
      <c r="V230" s="305">
        <f>IFERROR(IF(U230="",0,CEILING((U230/$H230),1)*$H230),"")</f>
        <v>0</v>
      </c>
      <c r="W230" s="35" t="str">
        <f>IFERROR(IF(V230=0,"",ROUNDUP(V230/H230,0)*0.02175),"")</f>
        <v/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14">
        <v>4680115880368</v>
      </c>
      <c r="E231" s="315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6" t="s">
        <v>65</v>
      </c>
      <c r="U232" s="306">
        <f>IFERROR(U228/H228,"0")+IFERROR(U229/H229,"0")+IFERROR(U230/H230,"0")+IFERROR(U231/H231,"0")</f>
        <v>70.054945054945051</v>
      </c>
      <c r="V232" s="306">
        <f>IFERROR(V228/H228,"0")+IFERROR(V229/H229,"0")+IFERROR(V230/H230,"0")+IFERROR(V231/H231,"0")</f>
        <v>71</v>
      </c>
      <c r="W232" s="306">
        <f>IFERROR(IF(W228="",0,W228),"0")+IFERROR(IF(W229="",0,W229),"0")+IFERROR(IF(W230="",0,W230),"0")+IFERROR(IF(W231="",0,W231),"0")</f>
        <v>1.5442499999999999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6" t="s">
        <v>63</v>
      </c>
      <c r="U233" s="306">
        <f>IFERROR(SUM(U228:U231),"0")</f>
        <v>550</v>
      </c>
      <c r="V233" s="306">
        <f>IFERROR(SUM(V228:V231),"0")</f>
        <v>557.4</v>
      </c>
      <c r="W233" s="36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14">
        <v>4607091388374</v>
      </c>
      <c r="E235" s="315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436" t="s">
        <v>364</v>
      </c>
      <c r="N235" s="317"/>
      <c r="O235" s="317"/>
      <c r="P235" s="317"/>
      <c r="Q235" s="315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14">
        <v>4607091388381</v>
      </c>
      <c r="E236" s="315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437" t="s">
        <v>367</v>
      </c>
      <c r="N236" s="317"/>
      <c r="O236" s="317"/>
      <c r="P236" s="317"/>
      <c r="Q236" s="315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14">
        <v>4607091388404</v>
      </c>
      <c r="E237" s="315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14">
        <v>4680115881808</v>
      </c>
      <c r="E241" s="315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14">
        <v>4680115881822</v>
      </c>
      <c r="E242" s="315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14">
        <v>4680115880016</v>
      </c>
      <c r="E243" s="315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00"/>
      <c r="Y246" s="300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14">
        <v>4607091387421</v>
      </c>
      <c r="E248" s="315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3"/>
      <c r="S248" s="33"/>
      <c r="T248" s="34" t="s">
        <v>63</v>
      </c>
      <c r="U248" s="304">
        <v>100</v>
      </c>
      <c r="V248" s="305">
        <f t="shared" ref="V248:V254" si="13">IFERROR(IF(U248="",0,CEILING((U248/$H248),1)*$H248),"")</f>
        <v>108</v>
      </c>
      <c r="W248" s="35">
        <f>IFERROR(IF(V248=0,"",ROUNDUP(V248/H248,0)*0.02175),"")</f>
        <v>0.21749999999999997</v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14">
        <v>4607091387421</v>
      </c>
      <c r="E249" s="315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14">
        <v>4607091387452</v>
      </c>
      <c r="E250" s="315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431" t="s">
        <v>384</v>
      </c>
      <c r="N250" s="317"/>
      <c r="O250" s="317"/>
      <c r="P250" s="317"/>
      <c r="Q250" s="315"/>
      <c r="R250" s="33"/>
      <c r="S250" s="33"/>
      <c r="T250" s="34" t="s">
        <v>63</v>
      </c>
      <c r="U250" s="304">
        <v>50</v>
      </c>
      <c r="V250" s="305">
        <f t="shared" si="13"/>
        <v>58</v>
      </c>
      <c r="W250" s="35">
        <f>IFERROR(IF(V250=0,"",ROUNDUP(V250/H250,0)*0.02175),"")</f>
        <v>0.10874999999999999</v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14">
        <v>4607091387452</v>
      </c>
      <c r="E251" s="315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3"/>
      <c r="S251" s="33"/>
      <c r="T251" s="34" t="s">
        <v>63</v>
      </c>
      <c r="U251" s="304">
        <v>0</v>
      </c>
      <c r="V251" s="305">
        <f t="shared" si="13"/>
        <v>0</v>
      </c>
      <c r="W251" s="35" t="str">
        <f>IFERROR(IF(V251=0,"",ROUNDUP(V251/H251,0)*0.02039),"")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14">
        <v>4607091385984</v>
      </c>
      <c r="E252" s="315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14">
        <v>4607091387438</v>
      </c>
      <c r="E253" s="315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3"/>
      <c r="S253" s="33"/>
      <c r="T253" s="34" t="s">
        <v>63</v>
      </c>
      <c r="U253" s="304">
        <v>0</v>
      </c>
      <c r="V253" s="305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14">
        <v>4607091387469</v>
      </c>
      <c r="E254" s="315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6" t="s">
        <v>65</v>
      </c>
      <c r="U255" s="306">
        <f>IFERROR(U248/H248,"0")+IFERROR(U249/H249,"0")+IFERROR(U250/H250,"0")+IFERROR(U251/H251,"0")+IFERROR(U252/H252,"0")+IFERROR(U253/H253,"0")+IFERROR(U254/H254,"0")</f>
        <v>13.569604086845466</v>
      </c>
      <c r="V255" s="306">
        <f>IFERROR(V248/H248,"0")+IFERROR(V249/H249,"0")+IFERROR(V250/H250,"0")+IFERROR(V251/H251,"0")+IFERROR(V252/H252,"0")+IFERROR(V253/H253,"0")+IFERROR(V254/H254,"0")</f>
        <v>15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0.32624999999999993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6" t="s">
        <v>63</v>
      </c>
      <c r="U256" s="306">
        <f>IFERROR(SUM(U248:U254),"0")</f>
        <v>150</v>
      </c>
      <c r="V256" s="306">
        <f>IFERROR(SUM(V248:V254),"0")</f>
        <v>166</v>
      </c>
      <c r="W256" s="36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14">
        <v>4607091387292</v>
      </c>
      <c r="E258" s="315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3"/>
      <c r="S258" s="33"/>
      <c r="T258" s="34" t="s">
        <v>63</v>
      </c>
      <c r="U258" s="304">
        <v>0</v>
      </c>
      <c r="V258" s="305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14">
        <v>4607091387315</v>
      </c>
      <c r="E259" s="315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6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6" t="s">
        <v>63</v>
      </c>
      <c r="U261" s="306">
        <f>IFERROR(SUM(U258:U259),"0")</f>
        <v>0</v>
      </c>
      <c r="V261" s="306">
        <f>IFERROR(SUM(V258:V259),"0")</f>
        <v>0</v>
      </c>
      <c r="W261" s="36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0"/>
      <c r="Y262" s="300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14">
        <v>4607091383836</v>
      </c>
      <c r="E264" s="315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14">
        <v>4607091387919</v>
      </c>
      <c r="E268" s="315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3"/>
      <c r="S268" s="33"/>
      <c r="T268" s="34" t="s">
        <v>63</v>
      </c>
      <c r="U268" s="304">
        <v>0</v>
      </c>
      <c r="V268" s="305">
        <f>IFERROR(IF(U268="",0,CEILING((U268/$H268),1)*$H268),"")</f>
        <v>0</v>
      </c>
      <c r="W268" s="35" t="str">
        <f>IFERROR(IF(V268=0,"",ROUNDUP(V268/H268,0)*0.02175),"")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14">
        <v>4607091383942</v>
      </c>
      <c r="E269" s="315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3"/>
      <c r="S269" s="33"/>
      <c r="T269" s="34" t="s">
        <v>63</v>
      </c>
      <c r="U269" s="304">
        <v>0</v>
      </c>
      <c r="V269" s="305">
        <f>IFERROR(IF(U269="",0,CEILING((U269/$H269),1)*$H269),"")</f>
        <v>0</v>
      </c>
      <c r="W269" s="35" t="str">
        <f>IFERROR(IF(V269=0,"",ROUNDUP(V269/H269,0)*0.00753),"")</f>
        <v/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14">
        <v>4607091383959</v>
      </c>
      <c r="E270" s="315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3"/>
      <c r="S270" s="33"/>
      <c r="T270" s="34" t="s">
        <v>63</v>
      </c>
      <c r="U270" s="304">
        <v>0</v>
      </c>
      <c r="V270" s="305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6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6" t="s">
        <v>63</v>
      </c>
      <c r="U272" s="306">
        <f>IFERROR(SUM(U268:U270),"0")</f>
        <v>0</v>
      </c>
      <c r="V272" s="306">
        <f>IFERROR(SUM(V268:V270),"0")</f>
        <v>0</v>
      </c>
      <c r="W272" s="36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14">
        <v>4607091388831</v>
      </c>
      <c r="E274" s="315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3"/>
      <c r="S274" s="33"/>
      <c r="T274" s="34" t="s">
        <v>63</v>
      </c>
      <c r="U274" s="304">
        <v>0</v>
      </c>
      <c r="V274" s="305">
        <f>IFERROR(IF(U274="",0,CEILING((U274/$H274),1)*$H274),"")</f>
        <v>0</v>
      </c>
      <c r="W274" s="35" t="str">
        <f>IFERROR(IF(V274=0,"",ROUNDUP(V274/H274,0)*0.00753),"")</f>
        <v/>
      </c>
      <c r="X274" s="55"/>
      <c r="Y274" s="56"/>
      <c r="AC274" s="57"/>
      <c r="AZ274" s="208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6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6" t="s">
        <v>63</v>
      </c>
      <c r="U276" s="306">
        <f>IFERROR(SUM(U274:U274),"0")</f>
        <v>0</v>
      </c>
      <c r="V276" s="306">
        <f>IFERROR(SUM(V274:V274),"0")</f>
        <v>0</v>
      </c>
      <c r="W276" s="36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14">
        <v>4607091383102</v>
      </c>
      <c r="E278" s="315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3"/>
      <c r="S278" s="33"/>
      <c r="T278" s="34" t="s">
        <v>63</v>
      </c>
      <c r="U278" s="304">
        <v>86.7</v>
      </c>
      <c r="V278" s="305">
        <f>IFERROR(IF(U278="",0,CEILING((U278/$H278),1)*$H278),"")</f>
        <v>86.699999999999989</v>
      </c>
      <c r="W278" s="35">
        <f>IFERROR(IF(V278=0,"",ROUNDUP(V278/H278,0)*0.00753),"")</f>
        <v>0.25602000000000003</v>
      </c>
      <c r="X278" s="55"/>
      <c r="Y278" s="56"/>
      <c r="AC278" s="57"/>
      <c r="AZ278" s="209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6" t="s">
        <v>65</v>
      </c>
      <c r="U279" s="306">
        <f>IFERROR(U278/H278,"0")</f>
        <v>34</v>
      </c>
      <c r="V279" s="306">
        <f>IFERROR(V278/H278,"0")</f>
        <v>34</v>
      </c>
      <c r="W279" s="306">
        <f>IFERROR(IF(W278="",0,W278),"0")</f>
        <v>0.25602000000000003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6" t="s">
        <v>63</v>
      </c>
      <c r="U280" s="306">
        <f>IFERROR(SUM(U278:U278),"0")</f>
        <v>86.7</v>
      </c>
      <c r="V280" s="306">
        <f>IFERROR(SUM(V278:V278),"0")</f>
        <v>86.699999999999989</v>
      </c>
      <c r="W280" s="36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7"/>
      <c r="Y281" s="47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0"/>
      <c r="Y282" s="300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14">
        <v>4607091383997</v>
      </c>
      <c r="E284" s="315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14">
        <v>4607091383997</v>
      </c>
      <c r="E285" s="315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14">
        <v>4607091384130</v>
      </c>
      <c r="E286" s="315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14">
        <v>4607091384130</v>
      </c>
      <c r="E287" s="315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14">
        <v>4607091384147</v>
      </c>
      <c r="E288" s="315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3"/>
      <c r="S288" s="33"/>
      <c r="T288" s="34" t="s">
        <v>63</v>
      </c>
      <c r="U288" s="304">
        <v>500</v>
      </c>
      <c r="V288" s="305">
        <f t="shared" si="14"/>
        <v>510</v>
      </c>
      <c r="W288" s="35">
        <f>IFERROR(IF(V288=0,"",ROUNDUP(V288/H288,0)*0.02175),"")</f>
        <v>0.73949999999999994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14">
        <v>4607091384147</v>
      </c>
      <c r="E289" s="315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412" t="s">
        <v>420</v>
      </c>
      <c r="N289" s="317"/>
      <c r="O289" s="317"/>
      <c r="P289" s="317"/>
      <c r="Q289" s="315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14">
        <v>4607091384154</v>
      </c>
      <c r="E290" s="315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3"/>
      <c r="S290" s="33"/>
      <c r="T290" s="34" t="s">
        <v>63</v>
      </c>
      <c r="U290" s="304">
        <v>0</v>
      </c>
      <c r="V290" s="305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14">
        <v>4607091384161</v>
      </c>
      <c r="E291" s="315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3"/>
      <c r="S291" s="33"/>
      <c r="T291" s="34" t="s">
        <v>63</v>
      </c>
      <c r="U291" s="304">
        <v>0</v>
      </c>
      <c r="V291" s="305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33.333333333333336</v>
      </c>
      <c r="V292" s="306">
        <f>IFERROR(V284/H284,"0")+IFERROR(V285/H285,"0")+IFERROR(V286/H286,"0")+IFERROR(V287/H287,"0")+IFERROR(V288/H288,"0")+IFERROR(V289/H289,"0")+IFERROR(V290/H290,"0")+IFERROR(V291/H291,"0")</f>
        <v>34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0.73949999999999994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6" t="s">
        <v>63</v>
      </c>
      <c r="U293" s="306">
        <f>IFERROR(SUM(U284:U291),"0")</f>
        <v>500</v>
      </c>
      <c r="V293" s="306">
        <f>IFERROR(SUM(V284:V291),"0")</f>
        <v>510</v>
      </c>
      <c r="W293" s="36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14">
        <v>4607091383980</v>
      </c>
      <c r="E295" s="315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3"/>
      <c r="S295" s="33"/>
      <c r="T295" s="34" t="s">
        <v>63</v>
      </c>
      <c r="U295" s="304">
        <v>1000</v>
      </c>
      <c r="V295" s="305">
        <f>IFERROR(IF(U295="",0,CEILING((U295/$H295),1)*$H295),"")</f>
        <v>1005</v>
      </c>
      <c r="W295" s="35">
        <f>IFERROR(IF(V295=0,"",ROUNDUP(V295/H295,0)*0.02175),"")</f>
        <v>1.4572499999999999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14">
        <v>4607091384178</v>
      </c>
      <c r="E296" s="315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6" t="s">
        <v>65</v>
      </c>
      <c r="U297" s="306">
        <f>IFERROR(U295/H295,"0")+IFERROR(U296/H296,"0")</f>
        <v>66.666666666666671</v>
      </c>
      <c r="V297" s="306">
        <f>IFERROR(V295/H295,"0")+IFERROR(V296/H296,"0")</f>
        <v>67</v>
      </c>
      <c r="W297" s="306">
        <f>IFERROR(IF(W295="",0,W295),"0")+IFERROR(IF(W296="",0,W296),"0")</f>
        <v>1.4572499999999999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6" t="s">
        <v>63</v>
      </c>
      <c r="U298" s="306">
        <f>IFERROR(SUM(U295:U296),"0")</f>
        <v>1000</v>
      </c>
      <c r="V298" s="306">
        <f>IFERROR(SUM(V295:V296),"0")</f>
        <v>1005</v>
      </c>
      <c r="W298" s="36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14">
        <v>4607091384260</v>
      </c>
      <c r="E300" s="315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3"/>
      <c r="S300" s="33"/>
      <c r="T300" s="34" t="s">
        <v>63</v>
      </c>
      <c r="U300" s="304">
        <v>0</v>
      </c>
      <c r="V300" s="305">
        <f>IFERROR(IF(U300="",0,CEILING((U300/$H300),1)*$H300),"")</f>
        <v>0</v>
      </c>
      <c r="W300" s="35" t="str">
        <f>IFERROR(IF(V300=0,"",ROUNDUP(V300/H300,0)*0.02175),"")</f>
        <v/>
      </c>
      <c r="X300" s="55"/>
      <c r="Y300" s="56"/>
      <c r="AC300" s="57"/>
      <c r="AZ300" s="220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6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6" t="s">
        <v>63</v>
      </c>
      <c r="U302" s="306">
        <f>IFERROR(SUM(U300:U300),"0")</f>
        <v>0</v>
      </c>
      <c r="V302" s="306">
        <f>IFERROR(SUM(V300:V300),"0")</f>
        <v>0</v>
      </c>
      <c r="W302" s="36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14">
        <v>4607091384673</v>
      </c>
      <c r="E304" s="315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3"/>
      <c r="S304" s="33"/>
      <c r="T304" s="34" t="s">
        <v>63</v>
      </c>
      <c r="U304" s="304">
        <v>100</v>
      </c>
      <c r="V304" s="305">
        <f>IFERROR(IF(U304="",0,CEILING((U304/$H304),1)*$H304),"")</f>
        <v>101.39999999999999</v>
      </c>
      <c r="W304" s="35">
        <f>IFERROR(IF(V304=0,"",ROUNDUP(V304/H304,0)*0.02175),"")</f>
        <v>0.28275</v>
      </c>
      <c r="X304" s="55"/>
      <c r="Y304" s="56"/>
      <c r="AC304" s="57"/>
      <c r="AZ304" s="221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6" t="s">
        <v>65</v>
      </c>
      <c r="U305" s="306">
        <f>IFERROR(U304/H304,"0")</f>
        <v>12.820512820512821</v>
      </c>
      <c r="V305" s="306">
        <f>IFERROR(V304/H304,"0")</f>
        <v>13</v>
      </c>
      <c r="W305" s="306">
        <f>IFERROR(IF(W304="",0,W304),"0")</f>
        <v>0.28275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6" t="s">
        <v>63</v>
      </c>
      <c r="U306" s="306">
        <f>IFERROR(SUM(U304:U304),"0")</f>
        <v>100</v>
      </c>
      <c r="V306" s="306">
        <f>IFERROR(SUM(V304:V304),"0")</f>
        <v>101.39999999999999</v>
      </c>
      <c r="W306" s="36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0"/>
      <c r="Y307" s="300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14">
        <v>4607091384185</v>
      </c>
      <c r="E309" s="315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3"/>
      <c r="S309" s="33"/>
      <c r="T309" s="34" t="s">
        <v>63</v>
      </c>
      <c r="U309" s="304">
        <v>0</v>
      </c>
      <c r="V309" s="305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14">
        <v>4607091384192</v>
      </c>
      <c r="E310" s="315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14">
        <v>4680115881907</v>
      </c>
      <c r="E311" s="315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14">
        <v>4607091384680</v>
      </c>
      <c r="E312" s="315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6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6" t="s">
        <v>63</v>
      </c>
      <c r="U314" s="306">
        <f>IFERROR(SUM(U309:U312),"0")</f>
        <v>0</v>
      </c>
      <c r="V314" s="306">
        <f>IFERROR(SUM(V309:V312),"0")</f>
        <v>0</v>
      </c>
      <c r="W314" s="36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14">
        <v>4607091384802</v>
      </c>
      <c r="E316" s="315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3"/>
      <c r="S316" s="33"/>
      <c r="T316" s="34" t="s">
        <v>63</v>
      </c>
      <c r="U316" s="304">
        <v>0</v>
      </c>
      <c r="V316" s="305">
        <f>IFERROR(IF(U316="",0,CEILING((U316/$H316),1)*$H316),"")</f>
        <v>0</v>
      </c>
      <c r="W316" s="35" t="str">
        <f>IFERROR(IF(V316=0,"",ROUNDUP(V316/H316,0)*0.00753),"")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14">
        <v>4607091384826</v>
      </c>
      <c r="E317" s="315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6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6" t="s">
        <v>63</v>
      </c>
      <c r="U319" s="306">
        <f>IFERROR(SUM(U316:U317),"0")</f>
        <v>0</v>
      </c>
      <c r="V319" s="306">
        <f>IFERROR(SUM(V316:V317),"0")</f>
        <v>0</v>
      </c>
      <c r="W319" s="36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14">
        <v>4607091384246</v>
      </c>
      <c r="E321" s="315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14">
        <v>4680115881976</v>
      </c>
      <c r="E322" s="315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14">
        <v>4607091384253</v>
      </c>
      <c r="E323" s="315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3"/>
      <c r="S323" s="33"/>
      <c r="T323" s="34" t="s">
        <v>63</v>
      </c>
      <c r="U323" s="304">
        <v>201.6</v>
      </c>
      <c r="V323" s="305">
        <f>IFERROR(IF(U323="",0,CEILING((U323/$H323),1)*$H323),"")</f>
        <v>201.6</v>
      </c>
      <c r="W323" s="35">
        <f>IFERROR(IF(V323=0,"",ROUNDUP(V323/H323,0)*0.00753),"")</f>
        <v>0.63251999999999997</v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14">
        <v>4680115881969</v>
      </c>
      <c r="E324" s="315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6" t="s">
        <v>65</v>
      </c>
      <c r="U325" s="306">
        <f>IFERROR(U321/H321,"0")+IFERROR(U322/H322,"0")+IFERROR(U323/H323,"0")+IFERROR(U324/H324,"0")</f>
        <v>84</v>
      </c>
      <c r="V325" s="306">
        <f>IFERROR(V321/H321,"0")+IFERROR(V322/H322,"0")+IFERROR(V323/H323,"0")+IFERROR(V324/H324,"0")</f>
        <v>84</v>
      </c>
      <c r="W325" s="306">
        <f>IFERROR(IF(W321="",0,W321),"0")+IFERROR(IF(W322="",0,W322),"0")+IFERROR(IF(W323="",0,W323),"0")+IFERROR(IF(W324="",0,W324),"0")</f>
        <v>0.63251999999999997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6" t="s">
        <v>63</v>
      </c>
      <c r="U326" s="306">
        <f>IFERROR(SUM(U321:U324),"0")</f>
        <v>201.6</v>
      </c>
      <c r="V326" s="306">
        <f>IFERROR(SUM(V321:V324),"0")</f>
        <v>201.6</v>
      </c>
      <c r="W326" s="36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14">
        <v>4607091389357</v>
      </c>
      <c r="E328" s="315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3"/>
      <c r="S328" s="33"/>
      <c r="T328" s="34" t="s">
        <v>63</v>
      </c>
      <c r="U328" s="304">
        <v>0</v>
      </c>
      <c r="V328" s="305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6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6" t="s">
        <v>63</v>
      </c>
      <c r="U330" s="306">
        <f>IFERROR(SUM(U328:U328),"0")</f>
        <v>0</v>
      </c>
      <c r="V330" s="306">
        <f>IFERROR(SUM(V328:V328),"0")</f>
        <v>0</v>
      </c>
      <c r="W330" s="36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7"/>
      <c r="Y331" s="47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0"/>
      <c r="Y332" s="300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14">
        <v>4607091389708</v>
      </c>
      <c r="E334" s="315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14">
        <v>4607091389692</v>
      </c>
      <c r="E335" s="315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14">
        <v>4607091389753</v>
      </c>
      <c r="E339" s="315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3"/>
      <c r="S339" s="33"/>
      <c r="T339" s="34" t="s">
        <v>63</v>
      </c>
      <c r="U339" s="304">
        <v>50</v>
      </c>
      <c r="V339" s="305">
        <f t="shared" ref="V339:V351" si="15">IFERROR(IF(U339="",0,CEILING((U339/$H339),1)*$H339),"")</f>
        <v>50.400000000000006</v>
      </c>
      <c r="W339" s="35">
        <f>IFERROR(IF(V339=0,"",ROUNDUP(V339/H339,0)*0.00753),"")</f>
        <v>9.0359999999999996E-2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14">
        <v>4607091389760</v>
      </c>
      <c r="E340" s="315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3"/>
      <c r="S340" s="33"/>
      <c r="T340" s="34" t="s">
        <v>63</v>
      </c>
      <c r="U340" s="304">
        <v>0</v>
      </c>
      <c r="V340" s="305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14">
        <v>4607091389746</v>
      </c>
      <c r="E341" s="315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3"/>
      <c r="S341" s="33"/>
      <c r="T341" s="34" t="s">
        <v>63</v>
      </c>
      <c r="U341" s="304">
        <v>50</v>
      </c>
      <c r="V341" s="305">
        <f t="shared" si="15"/>
        <v>50.400000000000006</v>
      </c>
      <c r="W341" s="35">
        <f>IFERROR(IF(V341=0,"",ROUNDUP(V341/H341,0)*0.00753),"")</f>
        <v>9.0359999999999996E-2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14">
        <v>4680115882928</v>
      </c>
      <c r="E342" s="315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3"/>
      <c r="S342" s="33"/>
      <c r="T342" s="34" t="s">
        <v>63</v>
      </c>
      <c r="U342" s="304">
        <v>28.56</v>
      </c>
      <c r="V342" s="305">
        <f t="shared" si="15"/>
        <v>28.56</v>
      </c>
      <c r="W342" s="35">
        <f>IFERROR(IF(V342=0,"",ROUNDUP(V342/H342,0)*0.00753),"")</f>
        <v>0.12801000000000001</v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14">
        <v>4680115883147</v>
      </c>
      <c r="E343" s="315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14">
        <v>4607091384338</v>
      </c>
      <c r="E344" s="315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3"/>
      <c r="S344" s="33"/>
      <c r="T344" s="34" t="s">
        <v>63</v>
      </c>
      <c r="U344" s="304">
        <v>18.899999999999999</v>
      </c>
      <c r="V344" s="305">
        <f t="shared" si="15"/>
        <v>18.900000000000002</v>
      </c>
      <c r="W344" s="35">
        <f t="shared" si="16"/>
        <v>4.5179999999999998E-2</v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14">
        <v>4680115883154</v>
      </c>
      <c r="E345" s="315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14">
        <v>4607091389524</v>
      </c>
      <c r="E346" s="315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3"/>
      <c r="S346" s="33"/>
      <c r="T346" s="34" t="s">
        <v>63</v>
      </c>
      <c r="U346" s="304">
        <v>71.399999999999991</v>
      </c>
      <c r="V346" s="305">
        <f t="shared" si="15"/>
        <v>71.400000000000006</v>
      </c>
      <c r="W346" s="35">
        <f t="shared" si="16"/>
        <v>0.17068</v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14">
        <v>4680115883161</v>
      </c>
      <c r="E347" s="315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14">
        <v>4607091384345</v>
      </c>
      <c r="E348" s="315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3"/>
      <c r="S348" s="33"/>
      <c r="T348" s="34" t="s">
        <v>63</v>
      </c>
      <c r="U348" s="304">
        <v>71.399999999999991</v>
      </c>
      <c r="V348" s="305">
        <f t="shared" si="15"/>
        <v>71.400000000000006</v>
      </c>
      <c r="W348" s="35">
        <f t="shared" si="16"/>
        <v>0.17068</v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14">
        <v>4680115883178</v>
      </c>
      <c r="E349" s="315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14">
        <v>4607091389531</v>
      </c>
      <c r="E350" s="315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3"/>
      <c r="S350" s="33"/>
      <c r="T350" s="34" t="s">
        <v>63</v>
      </c>
      <c r="U350" s="304">
        <v>71.399999999999991</v>
      </c>
      <c r="V350" s="305">
        <f t="shared" si="15"/>
        <v>71.400000000000006</v>
      </c>
      <c r="W350" s="35">
        <f t="shared" si="16"/>
        <v>0.17068</v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14">
        <v>4680115883185</v>
      </c>
      <c r="E351" s="315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384" t="s">
        <v>488</v>
      </c>
      <c r="N351" s="317"/>
      <c r="O351" s="317"/>
      <c r="P351" s="317"/>
      <c r="Q351" s="315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151.8095238095238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152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0.86595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6" t="s">
        <v>63</v>
      </c>
      <c r="U353" s="306">
        <f>IFERROR(SUM(U339:U351),"0")</f>
        <v>361.65999999999997</v>
      </c>
      <c r="V353" s="306">
        <f>IFERROR(SUM(V339:V351),"0")</f>
        <v>362.46000000000004</v>
      </c>
      <c r="W353" s="36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14">
        <v>4607091389685</v>
      </c>
      <c r="E355" s="315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3"/>
      <c r="S355" s="33"/>
      <c r="T355" s="34" t="s">
        <v>63</v>
      </c>
      <c r="U355" s="304">
        <v>50</v>
      </c>
      <c r="V355" s="305">
        <f>IFERROR(IF(U355="",0,CEILING((U355/$H355),1)*$H355),"")</f>
        <v>54.6</v>
      </c>
      <c r="W355" s="35">
        <f>IFERROR(IF(V355=0,"",ROUNDUP(V355/H355,0)*0.02175),"")</f>
        <v>0.15225</v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14">
        <v>4607091389654</v>
      </c>
      <c r="E356" s="315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14">
        <v>4607091384352</v>
      </c>
      <c r="E357" s="315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14">
        <v>4607091389661</v>
      </c>
      <c r="E358" s="315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6" t="s">
        <v>65</v>
      </c>
      <c r="U359" s="306">
        <f>IFERROR(U355/H355,"0")+IFERROR(U356/H356,"0")+IFERROR(U357/H357,"0")+IFERROR(U358/H358,"0")</f>
        <v>6.4102564102564106</v>
      </c>
      <c r="V359" s="306">
        <f>IFERROR(V355/H355,"0")+IFERROR(V356/H356,"0")+IFERROR(V357/H357,"0")+IFERROR(V358/H358,"0")</f>
        <v>7</v>
      </c>
      <c r="W359" s="306">
        <f>IFERROR(IF(W355="",0,W355),"0")+IFERROR(IF(W356="",0,W356),"0")+IFERROR(IF(W357="",0,W357),"0")+IFERROR(IF(W358="",0,W358),"0")</f>
        <v>0.15225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6" t="s">
        <v>63</v>
      </c>
      <c r="U360" s="306">
        <f>IFERROR(SUM(U355:U358),"0")</f>
        <v>50</v>
      </c>
      <c r="V360" s="306">
        <f>IFERROR(SUM(V355:V358),"0")</f>
        <v>54.6</v>
      </c>
      <c r="W360" s="36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14">
        <v>4680115881648</v>
      </c>
      <c r="E362" s="315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14">
        <v>4680115883017</v>
      </c>
      <c r="E366" s="315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14">
        <v>4680115883031</v>
      </c>
      <c r="E367" s="315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14">
        <v>4680115883024</v>
      </c>
      <c r="E368" s="315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14">
        <v>4680115882997</v>
      </c>
      <c r="E372" s="315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370" t="s">
        <v>509</v>
      </c>
      <c r="N372" s="317"/>
      <c r="O372" s="317"/>
      <c r="P372" s="317"/>
      <c r="Q372" s="315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00"/>
      <c r="Y375" s="300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14">
        <v>4607091389388</v>
      </c>
      <c r="E377" s="315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3"/>
      <c r="S377" s="33"/>
      <c r="T377" s="34" t="s">
        <v>63</v>
      </c>
      <c r="U377" s="304">
        <v>0</v>
      </c>
      <c r="V377" s="305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14">
        <v>4607091389364</v>
      </c>
      <c r="E378" s="315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6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6" t="s">
        <v>63</v>
      </c>
      <c r="U380" s="306">
        <f>IFERROR(SUM(U377:U378),"0")</f>
        <v>0</v>
      </c>
      <c r="V380" s="306">
        <f>IFERROR(SUM(V377:V378),"0")</f>
        <v>0</v>
      </c>
      <c r="W380" s="36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14">
        <v>4607091389739</v>
      </c>
      <c r="E382" s="315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3"/>
      <c r="S382" s="33"/>
      <c r="T382" s="34" t="s">
        <v>63</v>
      </c>
      <c r="U382" s="304">
        <v>0</v>
      </c>
      <c r="V382" s="305">
        <f t="shared" ref="V382:V388" si="17">IFERROR(IF(U382="",0,CEILING((U382/$H382),1)*$H382),"")</f>
        <v>0</v>
      </c>
      <c r="W382" s="35" t="str">
        <f>IFERROR(IF(V382=0,"",ROUNDUP(V382/H382,0)*0.00753),"")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14">
        <v>4680115883048</v>
      </c>
      <c r="E383" s="315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14">
        <v>4607091389425</v>
      </c>
      <c r="E384" s="315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3"/>
      <c r="S384" s="33"/>
      <c r="T384" s="34" t="s">
        <v>63</v>
      </c>
      <c r="U384" s="304">
        <v>35.700000000000003</v>
      </c>
      <c r="V384" s="305">
        <f t="shared" si="17"/>
        <v>35.700000000000003</v>
      </c>
      <c r="W384" s="35">
        <f>IFERROR(IF(V384=0,"",ROUNDUP(V384/H384,0)*0.00502),"")</f>
        <v>8.5339999999999999E-2</v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14">
        <v>4680115882911</v>
      </c>
      <c r="E385" s="315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363" t="s">
        <v>523</v>
      </c>
      <c r="N385" s="317"/>
      <c r="O385" s="317"/>
      <c r="P385" s="317"/>
      <c r="Q385" s="315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14">
        <v>4680115880771</v>
      </c>
      <c r="E386" s="315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14">
        <v>4607091389500</v>
      </c>
      <c r="E387" s="315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3"/>
      <c r="S387" s="33"/>
      <c r="T387" s="34" t="s">
        <v>63</v>
      </c>
      <c r="U387" s="304">
        <v>35.700000000000003</v>
      </c>
      <c r="V387" s="305">
        <f t="shared" si="17"/>
        <v>35.700000000000003</v>
      </c>
      <c r="W387" s="35">
        <f>IFERROR(IF(V387=0,"",ROUNDUP(V387/H387,0)*0.00502),"")</f>
        <v>8.5339999999999999E-2</v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14">
        <v>4680115881983</v>
      </c>
      <c r="E388" s="315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6" t="s">
        <v>65</v>
      </c>
      <c r="U389" s="306">
        <f>IFERROR(U382/H382,"0")+IFERROR(U383/H383,"0")+IFERROR(U384/H384,"0")+IFERROR(U385/H385,"0")+IFERROR(U386/H386,"0")+IFERROR(U387/H387,"0")+IFERROR(U388/H388,"0")</f>
        <v>34</v>
      </c>
      <c r="V389" s="306">
        <f>IFERROR(V382/H382,"0")+IFERROR(V383/H383,"0")+IFERROR(V384/H384,"0")+IFERROR(V385/H385,"0")+IFERROR(V386/H386,"0")+IFERROR(V387/H387,"0")+IFERROR(V388/H388,"0")</f>
        <v>34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0.17068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6" t="s">
        <v>63</v>
      </c>
      <c r="U390" s="306">
        <f>IFERROR(SUM(U382:U388),"0")</f>
        <v>71.400000000000006</v>
      </c>
      <c r="V390" s="306">
        <f>IFERROR(SUM(V382:V388),"0")</f>
        <v>71.400000000000006</v>
      </c>
      <c r="W390" s="36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14">
        <v>4680115883000</v>
      </c>
      <c r="E392" s="315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14">
        <v>4680115882980</v>
      </c>
      <c r="E396" s="315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7"/>
      <c r="Y399" s="47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0"/>
      <c r="Y400" s="300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14">
        <v>4607091389067</v>
      </c>
      <c r="E402" s="315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3"/>
      <c r="S402" s="33"/>
      <c r="T402" s="34" t="s">
        <v>63</v>
      </c>
      <c r="U402" s="304">
        <v>150</v>
      </c>
      <c r="V402" s="305">
        <f t="shared" ref="V402:V410" si="18">IFERROR(IF(U402="",0,CEILING((U402/$H402),1)*$H402),"")</f>
        <v>153.12</v>
      </c>
      <c r="W402" s="35">
        <f>IFERROR(IF(V402=0,"",ROUNDUP(V402/H402,0)*0.01196),"")</f>
        <v>0.34683999999999998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14">
        <v>4607091383522</v>
      </c>
      <c r="E403" s="315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3"/>
      <c r="S403" s="33"/>
      <c r="T403" s="34" t="s">
        <v>63</v>
      </c>
      <c r="U403" s="304">
        <v>2000</v>
      </c>
      <c r="V403" s="305">
        <f t="shared" si="18"/>
        <v>2001.1200000000001</v>
      </c>
      <c r="W403" s="35">
        <f>IFERROR(IF(V403=0,"",ROUNDUP(V403/H403,0)*0.01196),"")</f>
        <v>4.5328400000000002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14">
        <v>4607091384437</v>
      </c>
      <c r="E404" s="315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3"/>
      <c r="S404" s="33"/>
      <c r="T404" s="34" t="s">
        <v>63</v>
      </c>
      <c r="U404" s="304">
        <v>0</v>
      </c>
      <c r="V404" s="305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14">
        <v>4607091389104</v>
      </c>
      <c r="E405" s="315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3"/>
      <c r="S405" s="33"/>
      <c r="T405" s="34" t="s">
        <v>63</v>
      </c>
      <c r="U405" s="304">
        <v>1500</v>
      </c>
      <c r="V405" s="305">
        <f t="shared" si="18"/>
        <v>1504.8000000000002</v>
      </c>
      <c r="W405" s="35">
        <f>IFERROR(IF(V405=0,"",ROUNDUP(V405/H405,0)*0.01196),"")</f>
        <v>3.4085999999999999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14">
        <v>4680115880603</v>
      </c>
      <c r="E406" s="315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14">
        <v>4607091389999</v>
      </c>
      <c r="E407" s="315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14">
        <v>4680115882782</v>
      </c>
      <c r="E408" s="315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14">
        <v>4607091389098</v>
      </c>
      <c r="E409" s="315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3"/>
      <c r="S409" s="33"/>
      <c r="T409" s="34" t="s">
        <v>63</v>
      </c>
      <c r="U409" s="304">
        <v>0</v>
      </c>
      <c r="V409" s="305">
        <f t="shared" si="18"/>
        <v>0</v>
      </c>
      <c r="W409" s="35" t="str">
        <f>IFERROR(IF(V409=0,"",ROUNDUP(V409/H409,0)*0.00753),"")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14">
        <v>4607091389982</v>
      </c>
      <c r="E410" s="315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691.28787878787875</v>
      </c>
      <c r="V411" s="306">
        <f>IFERROR(V402/H402,"0")+IFERROR(V403/H403,"0")+IFERROR(V404/H404,"0")+IFERROR(V405/H405,"0")+IFERROR(V406/H406,"0")+IFERROR(V407/H407,"0")+IFERROR(V408/H408,"0")+IFERROR(V409/H409,"0")+IFERROR(V410/H410,"0")</f>
        <v>693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8.2882800000000003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6" t="s">
        <v>63</v>
      </c>
      <c r="U412" s="306">
        <f>IFERROR(SUM(U402:U410),"0")</f>
        <v>3650</v>
      </c>
      <c r="V412" s="306">
        <f>IFERROR(SUM(V402:V410),"0")</f>
        <v>3659.0400000000004</v>
      </c>
      <c r="W412" s="36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14">
        <v>4607091388930</v>
      </c>
      <c r="E414" s="315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14">
        <v>4680115880054</v>
      </c>
      <c r="E415" s="315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14">
        <v>4680115883116</v>
      </c>
      <c r="E419" s="315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3"/>
      <c r="S419" s="33"/>
      <c r="T419" s="34" t="s">
        <v>63</v>
      </c>
      <c r="U419" s="304">
        <v>300</v>
      </c>
      <c r="V419" s="305">
        <f t="shared" ref="V419:V424" si="19">IFERROR(IF(U419="",0,CEILING((U419/$H419),1)*$H419),"")</f>
        <v>300.96000000000004</v>
      </c>
      <c r="W419" s="35">
        <f>IFERROR(IF(V419=0,"",ROUNDUP(V419/H419,0)*0.01196),"")</f>
        <v>0.68171999999999999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14">
        <v>4680115883093</v>
      </c>
      <c r="E420" s="315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3"/>
      <c r="S420" s="33"/>
      <c r="T420" s="34" t="s">
        <v>63</v>
      </c>
      <c r="U420" s="304">
        <v>500</v>
      </c>
      <c r="V420" s="305">
        <f t="shared" si="19"/>
        <v>501.6</v>
      </c>
      <c r="W420" s="35">
        <f>IFERROR(IF(V420=0,"",ROUNDUP(V420/H420,0)*0.01196),"")</f>
        <v>1.1362000000000001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14">
        <v>4680115883109</v>
      </c>
      <c r="E421" s="315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3"/>
      <c r="S421" s="33"/>
      <c r="T421" s="34" t="s">
        <v>63</v>
      </c>
      <c r="U421" s="304">
        <v>1000</v>
      </c>
      <c r="V421" s="305">
        <f t="shared" si="19"/>
        <v>1003.2</v>
      </c>
      <c r="W421" s="35">
        <f>IFERROR(IF(V421=0,"",ROUNDUP(V421/H421,0)*0.01196),"")</f>
        <v>2.2724000000000002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14">
        <v>4680115882072</v>
      </c>
      <c r="E422" s="315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347" t="s">
        <v>565</v>
      </c>
      <c r="N422" s="317"/>
      <c r="O422" s="317"/>
      <c r="P422" s="317"/>
      <c r="Q422" s="315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14">
        <v>4680115882102</v>
      </c>
      <c r="E423" s="315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348" t="s">
        <v>568</v>
      </c>
      <c r="N423" s="317"/>
      <c r="O423" s="317"/>
      <c r="P423" s="317"/>
      <c r="Q423" s="315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14">
        <v>4680115882096</v>
      </c>
      <c r="E424" s="315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341" t="s">
        <v>571</v>
      </c>
      <c r="N424" s="317"/>
      <c r="O424" s="317"/>
      <c r="P424" s="317"/>
      <c r="Q424" s="315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6" t="s">
        <v>65</v>
      </c>
      <c r="U425" s="306">
        <f>IFERROR(U419/H419,"0")+IFERROR(U420/H420,"0")+IFERROR(U421/H421,"0")+IFERROR(U422/H422,"0")+IFERROR(U423/H423,"0")+IFERROR(U424/H424,"0")</f>
        <v>340.90909090909088</v>
      </c>
      <c r="V425" s="306">
        <f>IFERROR(V419/H419,"0")+IFERROR(V420/H420,"0")+IFERROR(V421/H421,"0")+IFERROR(V422/H422,"0")+IFERROR(V423/H423,"0")+IFERROR(V424/H424,"0")</f>
        <v>342</v>
      </c>
      <c r="W425" s="306">
        <f>IFERROR(IF(W419="",0,W419),"0")+IFERROR(IF(W420="",0,W420),"0")+IFERROR(IF(W421="",0,W421),"0")+IFERROR(IF(W422="",0,W422),"0")+IFERROR(IF(W423="",0,W423),"0")+IFERROR(IF(W424="",0,W424),"0")</f>
        <v>4.0903200000000002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6" t="s">
        <v>63</v>
      </c>
      <c r="U426" s="306">
        <f>IFERROR(SUM(U419:U424),"0")</f>
        <v>1800</v>
      </c>
      <c r="V426" s="306">
        <f>IFERROR(SUM(V419:V424),"0")</f>
        <v>1805.7600000000002</v>
      </c>
      <c r="W426" s="36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14">
        <v>4607091383409</v>
      </c>
      <c r="E428" s="315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14">
        <v>4607091383416</v>
      </c>
      <c r="E429" s="315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3"/>
      <c r="S429" s="33"/>
      <c r="T429" s="34" t="s">
        <v>63</v>
      </c>
      <c r="U429" s="304">
        <v>50</v>
      </c>
      <c r="V429" s="305">
        <f>IFERROR(IF(U429="",0,CEILING((U429/$H429),1)*$H429),"")</f>
        <v>54.6</v>
      </c>
      <c r="W429" s="35">
        <f>IFERROR(IF(V429=0,"",ROUNDUP(V429/H429,0)*0.02175),"")</f>
        <v>0.15225</v>
      </c>
      <c r="X429" s="55"/>
      <c r="Y429" s="56"/>
      <c r="AC429" s="57"/>
      <c r="AZ429" s="286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6" t="s">
        <v>65</v>
      </c>
      <c r="U430" s="306">
        <f>IFERROR(U428/H428,"0")+IFERROR(U429/H429,"0")</f>
        <v>6.4102564102564106</v>
      </c>
      <c r="V430" s="306">
        <f>IFERROR(V428/H428,"0")+IFERROR(V429/H429,"0")</f>
        <v>7</v>
      </c>
      <c r="W430" s="306">
        <f>IFERROR(IF(W428="",0,W428),"0")+IFERROR(IF(W429="",0,W429),"0")</f>
        <v>0.15225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6" t="s">
        <v>63</v>
      </c>
      <c r="U431" s="306">
        <f>IFERROR(SUM(U428:U429),"0")</f>
        <v>50</v>
      </c>
      <c r="V431" s="306">
        <f>IFERROR(SUM(V428:V429),"0")</f>
        <v>54.6</v>
      </c>
      <c r="W431" s="36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7"/>
      <c r="Y432" s="47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00"/>
      <c r="Y433" s="300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14">
        <v>4680115881099</v>
      </c>
      <c r="E435" s="315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14">
        <v>4680115881150</v>
      </c>
      <c r="E436" s="315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3"/>
      <c r="S436" s="33"/>
      <c r="T436" s="34" t="s">
        <v>63</v>
      </c>
      <c r="U436" s="304">
        <v>300</v>
      </c>
      <c r="V436" s="305">
        <f>IFERROR(IF(U436="",0,CEILING((U436/$H436),1)*$H436),"")</f>
        <v>300</v>
      </c>
      <c r="W436" s="35">
        <f>IFERROR(IF(V436=0,"",ROUNDUP(V436/H436,0)*0.02175),"")</f>
        <v>0.54374999999999996</v>
      </c>
      <c r="X436" s="55"/>
      <c r="Y436" s="56"/>
      <c r="AC436" s="57"/>
      <c r="AZ436" s="288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6" t="s">
        <v>65</v>
      </c>
      <c r="U437" s="306">
        <f>IFERROR(U435/H435,"0")+IFERROR(U436/H436,"0")</f>
        <v>25</v>
      </c>
      <c r="V437" s="306">
        <f>IFERROR(V435/H435,"0")+IFERROR(V436/H436,"0")</f>
        <v>25</v>
      </c>
      <c r="W437" s="306">
        <f>IFERROR(IF(W435="",0,W435),"0")+IFERROR(IF(W436="",0,W436),"0")</f>
        <v>0.54374999999999996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6" t="s">
        <v>63</v>
      </c>
      <c r="U438" s="306">
        <f>IFERROR(SUM(U435:U436),"0")</f>
        <v>300</v>
      </c>
      <c r="V438" s="306">
        <f>IFERROR(SUM(V435:V436),"0")</f>
        <v>300</v>
      </c>
      <c r="W438" s="36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14">
        <v>4680115881129</v>
      </c>
      <c r="E440" s="315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14">
        <v>4680115881112</v>
      </c>
      <c r="E441" s="315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14">
        <v>4680115881167</v>
      </c>
      <c r="E445" s="315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3"/>
      <c r="S445" s="33"/>
      <c r="T445" s="34" t="s">
        <v>63</v>
      </c>
      <c r="U445" s="304">
        <v>0</v>
      </c>
      <c r="V445" s="305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14">
        <v>4680115881136</v>
      </c>
      <c r="E446" s="315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3"/>
      <c r="S446" s="33"/>
      <c r="T446" s="34" t="s">
        <v>63</v>
      </c>
      <c r="U446" s="304">
        <v>0</v>
      </c>
      <c r="V446" s="305">
        <f>IFERROR(IF(U446="",0,CEILING((U446/$H446),1)*$H446),"")</f>
        <v>0</v>
      </c>
      <c r="W446" s="35" t="str">
        <f>IFERROR(IF(V446=0,"",ROUNDUP(V446/H446,0)*0.00753),"")</f>
        <v/>
      </c>
      <c r="X446" s="55"/>
      <c r="Y446" s="56"/>
      <c r="AC446" s="57"/>
      <c r="AZ446" s="292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6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6" t="s">
        <v>63</v>
      </c>
      <c r="U448" s="306">
        <f>IFERROR(SUM(U445:U446),"0")</f>
        <v>0</v>
      </c>
      <c r="V448" s="306">
        <f>IFERROR(SUM(V445:V446),"0")</f>
        <v>0</v>
      </c>
      <c r="W448" s="36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14">
        <v>4680115881068</v>
      </c>
      <c r="E450" s="315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14">
        <v>4680115881075</v>
      </c>
      <c r="E451" s="315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00"/>
      <c r="Y454" s="300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14">
        <v>4680115880870</v>
      </c>
      <c r="E456" s="315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3"/>
      <c r="S456" s="33"/>
      <c r="T456" s="34" t="s">
        <v>63</v>
      </c>
      <c r="U456" s="304">
        <v>60</v>
      </c>
      <c r="V456" s="305">
        <f>IFERROR(IF(U456="",0,CEILING((U456/$H456),1)*$H456),"")</f>
        <v>62.4</v>
      </c>
      <c r="W456" s="35">
        <f>IFERROR(IF(V456=0,"",ROUNDUP(V456/H456,0)*0.02175),"")</f>
        <v>0.17399999999999999</v>
      </c>
      <c r="X456" s="55"/>
      <c r="Y456" s="56"/>
      <c r="AC456" s="57"/>
      <c r="AZ456" s="295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6" t="s">
        <v>65</v>
      </c>
      <c r="U457" s="306">
        <f>IFERROR(U456/H456,"0")</f>
        <v>7.6923076923076925</v>
      </c>
      <c r="V457" s="306">
        <f>IFERROR(V456/H456,"0")</f>
        <v>8</v>
      </c>
      <c r="W457" s="306">
        <f>IFERROR(IF(W456="",0,W456),"0")</f>
        <v>0.17399999999999999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6" t="s">
        <v>63</v>
      </c>
      <c r="U458" s="306">
        <f>IFERROR(SUM(U456:U456),"0")</f>
        <v>60</v>
      </c>
      <c r="V458" s="306">
        <f>IFERROR(SUM(V456:V456),"0")</f>
        <v>62.4</v>
      </c>
      <c r="W458" s="36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11263.66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11375.060000000001</v>
      </c>
      <c r="W459" s="36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12010.923676216506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12128.671999999999</v>
      </c>
      <c r="W460" s="36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22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22</v>
      </c>
      <c r="W461" s="36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6" t="s">
        <v>63</v>
      </c>
      <c r="U462" s="306">
        <f>GrossWeightTotal+PalletQtyTotal*25</f>
        <v>12560.923676216506</v>
      </c>
      <c r="V462" s="306">
        <f>GrossWeightTotalR+PalletQtyTotalR*25</f>
        <v>12678.671999999999</v>
      </c>
      <c r="W462" s="36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2111.0337215998134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2125</v>
      </c>
      <c r="W463" s="36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25.655619999999999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302" t="s">
        <v>534</v>
      </c>
      <c r="R466" s="308" t="s">
        <v>576</v>
      </c>
      <c r="S466" s="310"/>
      <c r="T466" s="297"/>
      <c r="Y466" s="51"/>
      <c r="AB466" s="297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297"/>
      <c r="Y467" s="51"/>
      <c r="AB467" s="297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0</v>
      </c>
      <c r="D469" s="45">
        <f>IFERROR(V52*1,"0")+IFERROR(V53*1,"0")+IFERROR(V54*1,"0")</f>
        <v>507.6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1087.8</v>
      </c>
      <c r="F469" s="45">
        <f>IFERROR(V119*1,"0")+IFERROR(V120*1,"0")+IFERROR(V121*1,"0")+IFERROR(V122*1,"0")</f>
        <v>226.8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0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423.1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688.8</v>
      </c>
      <c r="K469" s="45">
        <f>IFERROR(V248*1,"0")+IFERROR(V249*1,"0")+IFERROR(V250*1,"0")+IFERROR(V251*1,"0")+IFERROR(V252*1,"0")+IFERROR(V253*1,"0")+IFERROR(V254*1,"0")+IFERROR(V258*1,"0")+IFERROR(V259*1,"0")</f>
        <v>166</v>
      </c>
      <c r="L469" s="45">
        <f>IFERROR(V264*1,"0")+IFERROR(V268*1,"0")+IFERROR(V269*1,"0")+IFERROR(V270*1,"0")+IFERROR(V274*1,"0")+IFERROR(V278*1,"0")</f>
        <v>86.699999999999989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1616.4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201.6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417.06000000000006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71.400000000000006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5519.4000000000005</v>
      </c>
      <c r="R469" s="45">
        <f>IFERROR(V435*1,"0")+IFERROR(V436*1,"0")+IFERROR(V440*1,"0")+IFERROR(V441*1,"0")+IFERROR(V445*1,"0")+IFERROR(V446*1,"0")+IFERROR(V450*1,"0")+IFERROR(V451*1,"0")</f>
        <v>300</v>
      </c>
      <c r="S469" s="45">
        <f>IFERROR(V456*1,"0")</f>
        <v>62.4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2023-09-22T10:43:19Z</dcterms:modified>
</cp:coreProperties>
</file>