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V460" i="1" s="1"/>
  <c r="M459" i="1"/>
  <c r="U457" i="1"/>
  <c r="U456" i="1"/>
  <c r="V455" i="1"/>
  <c r="S472" i="1" s="1"/>
  <c r="M455" i="1"/>
  <c r="U452" i="1"/>
  <c r="U451" i="1"/>
  <c r="V450" i="1"/>
  <c r="W450" i="1" s="1"/>
  <c r="M450" i="1"/>
  <c r="V449" i="1"/>
  <c r="V451" i="1" s="1"/>
  <c r="M449" i="1"/>
  <c r="U447" i="1"/>
  <c r="V446" i="1"/>
  <c r="U446" i="1"/>
  <c r="V445" i="1"/>
  <c r="V447" i="1" s="1"/>
  <c r="M445" i="1"/>
  <c r="U443" i="1"/>
  <c r="U442" i="1"/>
  <c r="V441" i="1"/>
  <c r="W441" i="1" s="1"/>
  <c r="M441" i="1"/>
  <c r="V440" i="1"/>
  <c r="V443" i="1" s="1"/>
  <c r="M440" i="1"/>
  <c r="U438" i="1"/>
  <c r="U437" i="1"/>
  <c r="V436" i="1"/>
  <c r="M436" i="1"/>
  <c r="W435" i="1"/>
  <c r="V435" i="1"/>
  <c r="R472" i="1" s="1"/>
  <c r="M435" i="1"/>
  <c r="U431" i="1"/>
  <c r="V430" i="1"/>
  <c r="U430" i="1"/>
  <c r="W429" i="1"/>
  <c r="V429" i="1"/>
  <c r="M429" i="1"/>
  <c r="V428" i="1"/>
  <c r="V431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M419" i="1"/>
  <c r="V417" i="1"/>
  <c r="U417" i="1"/>
  <c r="U416" i="1"/>
  <c r="V415" i="1"/>
  <c r="W415" i="1" s="1"/>
  <c r="M415" i="1"/>
  <c r="W414" i="1"/>
  <c r="W416" i="1" s="1"/>
  <c r="V414" i="1"/>
  <c r="V416" i="1" s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W402" i="1"/>
  <c r="W411" i="1" s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V390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V377" i="1"/>
  <c r="P472" i="1" s="1"/>
  <c r="M377" i="1"/>
  <c r="V374" i="1"/>
  <c r="U374" i="1"/>
  <c r="V373" i="1"/>
  <c r="U373" i="1"/>
  <c r="W372" i="1"/>
  <c r="W373" i="1" s="1"/>
  <c r="V372" i="1"/>
  <c r="U370" i="1"/>
  <c r="U369" i="1"/>
  <c r="V368" i="1"/>
  <c r="W368" i="1" s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V359" i="1" s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V323" i="1"/>
  <c r="W323" i="1" s="1"/>
  <c r="M323" i="1"/>
  <c r="V322" i="1"/>
  <c r="V326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V316" i="1"/>
  <c r="M316" i="1"/>
  <c r="U314" i="1"/>
  <c r="U313" i="1"/>
  <c r="W312" i="1"/>
  <c r="V312" i="1"/>
  <c r="M312" i="1"/>
  <c r="V311" i="1"/>
  <c r="W311" i="1" s="1"/>
  <c r="M311" i="1"/>
  <c r="V310" i="1"/>
  <c r="V314" i="1" s="1"/>
  <c r="M310" i="1"/>
  <c r="V309" i="1"/>
  <c r="N472" i="1" s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V287" i="1"/>
  <c r="W287" i="1" s="1"/>
  <c r="M287" i="1"/>
  <c r="V286" i="1"/>
  <c r="V293" i="1" s="1"/>
  <c r="M286" i="1"/>
  <c r="V285" i="1"/>
  <c r="W285" i="1" s="1"/>
  <c r="M285" i="1"/>
  <c r="W284" i="1"/>
  <c r="V284" i="1"/>
  <c r="M472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V270" i="1"/>
  <c r="W270" i="1" s="1"/>
  <c r="M270" i="1"/>
  <c r="V269" i="1"/>
  <c r="W269" i="1" s="1"/>
  <c r="M269" i="1"/>
  <c r="V268" i="1"/>
  <c r="V272" i="1" s="1"/>
  <c r="M268" i="1"/>
  <c r="U266" i="1"/>
  <c r="V265" i="1"/>
  <c r="U265" i="1"/>
  <c r="V264" i="1"/>
  <c r="V266" i="1" s="1"/>
  <c r="M264" i="1"/>
  <c r="U261" i="1"/>
  <c r="V260" i="1"/>
  <c r="U260" i="1"/>
  <c r="V259" i="1"/>
  <c r="W259" i="1" s="1"/>
  <c r="M259" i="1"/>
  <c r="V258" i="1"/>
  <c r="V261" i="1" s="1"/>
  <c r="M258" i="1"/>
  <c r="U256" i="1"/>
  <c r="U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W249" i="1" s="1"/>
  <c r="M249" i="1"/>
  <c r="V248" i="1"/>
  <c r="M248" i="1"/>
  <c r="U245" i="1"/>
  <c r="V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U239" i="1"/>
  <c r="U238" i="1"/>
  <c r="W237" i="1"/>
  <c r="V237" i="1"/>
  <c r="M237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V233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V217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W190" i="1"/>
  <c r="W205" i="1" s="1"/>
  <c r="V190" i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W165" i="1"/>
  <c r="V165" i="1"/>
  <c r="V181" i="1" s="1"/>
  <c r="V164" i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W157" i="1" s="1"/>
  <c r="W161" i="1" s="1"/>
  <c r="M157" i="1"/>
  <c r="U155" i="1"/>
  <c r="V154" i="1"/>
  <c r="U154" i="1"/>
  <c r="V153" i="1"/>
  <c r="W153" i="1" s="1"/>
  <c r="M153" i="1"/>
  <c r="V152" i="1"/>
  <c r="V155" i="1" s="1"/>
  <c r="U150" i="1"/>
  <c r="U149" i="1"/>
  <c r="W148" i="1"/>
  <c r="V148" i="1"/>
  <c r="M148" i="1"/>
  <c r="V147" i="1"/>
  <c r="V150" i="1" s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V143" i="1" s="1"/>
  <c r="M135" i="1"/>
  <c r="U132" i="1"/>
  <c r="V131" i="1"/>
  <c r="U131" i="1"/>
  <c r="V130" i="1"/>
  <c r="W130" i="1" s="1"/>
  <c r="M130" i="1"/>
  <c r="W129" i="1"/>
  <c r="V129" i="1"/>
  <c r="M129" i="1"/>
  <c r="W128" i="1"/>
  <c r="V128" i="1"/>
  <c r="V132" i="1" s="1"/>
  <c r="M128" i="1"/>
  <c r="U124" i="1"/>
  <c r="U123" i="1"/>
  <c r="W122" i="1"/>
  <c r="V122" i="1"/>
  <c r="M122" i="1"/>
  <c r="V121" i="1"/>
  <c r="W121" i="1" s="1"/>
  <c r="M121" i="1"/>
  <c r="V120" i="1"/>
  <c r="M120" i="1"/>
  <c r="V119" i="1"/>
  <c r="W119" i="1" s="1"/>
  <c r="M119" i="1"/>
  <c r="U116" i="1"/>
  <c r="U115" i="1"/>
  <c r="W114" i="1"/>
  <c r="V114" i="1"/>
  <c r="V113" i="1"/>
  <c r="W113" i="1" s="1"/>
  <c r="M113" i="1"/>
  <c r="V112" i="1"/>
  <c r="W112" i="1" s="1"/>
  <c r="M112" i="1"/>
  <c r="W111" i="1"/>
  <c r="V111" i="1"/>
  <c r="M111" i="1"/>
  <c r="W110" i="1"/>
  <c r="V110" i="1"/>
  <c r="V115" i="1" s="1"/>
  <c r="U108" i="1"/>
  <c r="U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107" i="1" s="1"/>
  <c r="U97" i="1"/>
  <c r="U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M88" i="1"/>
  <c r="V87" i="1"/>
  <c r="W87" i="1" s="1"/>
  <c r="W96" i="1" s="1"/>
  <c r="M87" i="1"/>
  <c r="U85" i="1"/>
  <c r="U84" i="1"/>
  <c r="V83" i="1"/>
  <c r="W83" i="1" s="1"/>
  <c r="M83" i="1"/>
  <c r="V82" i="1"/>
  <c r="W82" i="1" s="1"/>
  <c r="M82" i="1"/>
  <c r="W81" i="1"/>
  <c r="V81" i="1"/>
  <c r="V80" i="1"/>
  <c r="W80" i="1" s="1"/>
  <c r="W79" i="1"/>
  <c r="V79" i="1"/>
  <c r="M79" i="1"/>
  <c r="W78" i="1"/>
  <c r="V78" i="1"/>
  <c r="V84" i="1" s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U56" i="1"/>
  <c r="U55" i="1"/>
  <c r="V54" i="1"/>
  <c r="W54" i="1" s="1"/>
  <c r="W53" i="1"/>
  <c r="V53" i="1"/>
  <c r="M53" i="1"/>
  <c r="W52" i="1"/>
  <c r="W55" i="1" s="1"/>
  <c r="V52" i="1"/>
  <c r="V56" i="1" s="1"/>
  <c r="M52" i="1"/>
  <c r="U49" i="1"/>
  <c r="U48" i="1"/>
  <c r="W47" i="1"/>
  <c r="V47" i="1"/>
  <c r="M47" i="1"/>
  <c r="V46" i="1"/>
  <c r="C472" i="1" s="1"/>
  <c r="M46" i="1"/>
  <c r="U42" i="1"/>
  <c r="U41" i="1"/>
  <c r="V40" i="1"/>
  <c r="W40" i="1" s="1"/>
  <c r="W41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W27" i="1" s="1"/>
  <c r="M27" i="1"/>
  <c r="W26" i="1"/>
  <c r="W32" i="1" s="1"/>
  <c r="V26" i="1"/>
  <c r="M26" i="1"/>
  <c r="V24" i="1"/>
  <c r="U24" i="1"/>
  <c r="V23" i="1"/>
  <c r="U23" i="1"/>
  <c r="U466" i="1" s="1"/>
  <c r="W22" i="1"/>
  <c r="W23" i="1" s="1"/>
  <c r="V22" i="1"/>
  <c r="M22" i="1"/>
  <c r="H10" i="1"/>
  <c r="A9" i="1"/>
  <c r="J9" i="1" s="1"/>
  <c r="D7" i="1"/>
  <c r="N6" i="1"/>
  <c r="M2" i="1"/>
  <c r="V124" i="1" l="1"/>
  <c r="U465" i="1"/>
  <c r="H9" i="1"/>
  <c r="W107" i="1"/>
  <c r="W115" i="1"/>
  <c r="W75" i="1"/>
  <c r="W143" i="1"/>
  <c r="W84" i="1"/>
  <c r="A10" i="1"/>
  <c r="B472" i="1"/>
  <c r="V463" i="1"/>
  <c r="V464" i="1"/>
  <c r="W35" i="1"/>
  <c r="W37" i="1" s="1"/>
  <c r="V42" i="1"/>
  <c r="V48" i="1"/>
  <c r="V85" i="1"/>
  <c r="V97" i="1"/>
  <c r="V108" i="1"/>
  <c r="F472" i="1"/>
  <c r="W120" i="1"/>
  <c r="W123" i="1" s="1"/>
  <c r="V123" i="1"/>
  <c r="V161" i="1"/>
  <c r="V182" i="1"/>
  <c r="V239" i="1"/>
  <c r="W236" i="1"/>
  <c r="W244" i="1"/>
  <c r="V426" i="1"/>
  <c r="F9" i="1"/>
  <c r="F10" i="1"/>
  <c r="U462" i="1"/>
  <c r="V33" i="1"/>
  <c r="V37" i="1"/>
  <c r="V466" i="1" s="1"/>
  <c r="V41" i="1"/>
  <c r="D472" i="1"/>
  <c r="V55" i="1"/>
  <c r="E472" i="1"/>
  <c r="V75" i="1"/>
  <c r="V96" i="1"/>
  <c r="G472" i="1"/>
  <c r="V186" i="1"/>
  <c r="V187" i="1"/>
  <c r="W184" i="1"/>
  <c r="W186" i="1" s="1"/>
  <c r="V205" i="1"/>
  <c r="J472" i="1"/>
  <c r="V206" i="1"/>
  <c r="W225" i="1"/>
  <c r="V225" i="1"/>
  <c r="K472" i="1"/>
  <c r="V256" i="1"/>
  <c r="O472" i="1"/>
  <c r="V412" i="1"/>
  <c r="V425" i="1"/>
  <c r="W436" i="1"/>
  <c r="W437" i="1" s="1"/>
  <c r="V437" i="1"/>
  <c r="V438" i="1"/>
  <c r="V32" i="1"/>
  <c r="V116" i="1"/>
  <c r="W131" i="1"/>
  <c r="I472" i="1"/>
  <c r="V149" i="1"/>
  <c r="V162" i="1"/>
  <c r="V352" i="1"/>
  <c r="W46" i="1"/>
  <c r="W48" i="1" s="1"/>
  <c r="V49" i="1"/>
  <c r="W147" i="1"/>
  <c r="W149" i="1" s="1"/>
  <c r="V226" i="1"/>
  <c r="W238" i="1"/>
  <c r="W292" i="1"/>
  <c r="W318" i="1"/>
  <c r="V360" i="1"/>
  <c r="W379" i="1"/>
  <c r="V144" i="1"/>
  <c r="W213" i="1"/>
  <c r="W216" i="1" s="1"/>
  <c r="V216" i="1"/>
  <c r="W221" i="1"/>
  <c r="W229" i="1"/>
  <c r="W232" i="1" s="1"/>
  <c r="V232" i="1"/>
  <c r="V238" i="1"/>
  <c r="W248" i="1"/>
  <c r="W255" i="1" s="1"/>
  <c r="W264" i="1"/>
  <c r="W265" i="1" s="1"/>
  <c r="W268" i="1"/>
  <c r="W271" i="1" s="1"/>
  <c r="V271" i="1"/>
  <c r="W286" i="1"/>
  <c r="V292" i="1"/>
  <c r="W310" i="1"/>
  <c r="V313" i="1"/>
  <c r="W322" i="1"/>
  <c r="W325" i="1" s="1"/>
  <c r="V325" i="1"/>
  <c r="W355" i="1"/>
  <c r="W359" i="1" s="1"/>
  <c r="V370" i="1"/>
  <c r="W383" i="1"/>
  <c r="W389" i="1" s="1"/>
  <c r="V389" i="1"/>
  <c r="V411" i="1"/>
  <c r="V442" i="1"/>
  <c r="H472" i="1"/>
  <c r="L472" i="1"/>
  <c r="W152" i="1"/>
  <c r="W154" i="1" s="1"/>
  <c r="W164" i="1"/>
  <c r="W181" i="1" s="1"/>
  <c r="W258" i="1"/>
  <c r="W260" i="1" s="1"/>
  <c r="W309" i="1"/>
  <c r="W339" i="1"/>
  <c r="W352" i="1" s="1"/>
  <c r="W366" i="1"/>
  <c r="W369" i="1" s="1"/>
  <c r="W419" i="1"/>
  <c r="W425" i="1" s="1"/>
  <c r="W428" i="1"/>
  <c r="W430" i="1" s="1"/>
  <c r="W455" i="1"/>
  <c r="W456" i="1" s="1"/>
  <c r="W459" i="1"/>
  <c r="W460" i="1" s="1"/>
  <c r="Q472" i="1"/>
  <c r="W445" i="1"/>
  <c r="W446" i="1" s="1"/>
  <c r="W449" i="1"/>
  <c r="W451" i="1" s="1"/>
  <c r="V452" i="1"/>
  <c r="V457" i="1"/>
  <c r="V461" i="1"/>
  <c r="V255" i="1"/>
  <c r="W440" i="1"/>
  <c r="W442" i="1" s="1"/>
  <c r="V456" i="1"/>
  <c r="V462" i="1" l="1"/>
  <c r="V465" i="1"/>
  <c r="W313" i="1"/>
  <c r="W467" i="1" s="1"/>
</calcChain>
</file>

<file path=xl/sharedStrings.xml><?xml version="1.0" encoding="utf-8"?>
<sst xmlns="http://schemas.openxmlformats.org/spreadsheetml/2006/main" count="1665" uniqueCount="629">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</sst>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628</v>
      </c>
      <c r="I5" s="319"/>
      <c r="J5" s="319"/>
      <c r="K5" s="317"/>
      <c r="M5" s="25" t="s">
        <v>10</v>
      </c>
      <c r="N5" s="320">
        <v>45193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298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298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0.41666666666666669</v>
      </c>
      <c r="O8" s="321"/>
      <c r="Q8" s="312"/>
      <c r="R8" s="323"/>
      <c r="S8" s="332"/>
      <c r="T8" s="333"/>
      <c r="Y8" s="52"/>
      <c r="Z8" s="52"/>
      <c r="AA8" s="52"/>
    </row>
    <row r="9" spans="1:28" s="298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298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299" t="s">
        <v>56</v>
      </c>
      <c r="S18" s="299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0"/>
      <c r="Y20" s="300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0"/>
      <c r="Y44" s="300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135</v>
      </c>
      <c r="V47" s="305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50</v>
      </c>
      <c r="V48" s="306">
        <f>IFERROR(V46/H46,"0")+IFERROR(V47/H47,"0")</f>
        <v>50</v>
      </c>
      <c r="W48" s="306">
        <f>IFERROR(IF(W46="",0,W46),"0")+IFERROR(IF(W47="",0,W47),"0")</f>
        <v>0.3765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135</v>
      </c>
      <c r="V49" s="306">
        <f>IFERROR(SUM(V46:V47),"0")</f>
        <v>135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00"/>
      <c r="Y50" s="300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225</v>
      </c>
      <c r="V53" s="305">
        <f>IFERROR(IF(U53="",0,CEILING((U53/$H53),1)*$H53),"")</f>
        <v>225</v>
      </c>
      <c r="W53" s="37">
        <f>IFERROR(IF(V53=0,"",ROUNDUP(V53/H53,0)*0.00937),"")</f>
        <v>0.46849999999999997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50</v>
      </c>
      <c r="V55" s="306">
        <f>IFERROR(V52/H52,"0")+IFERROR(V53/H53,"0")+IFERROR(V54/H54,"0")</f>
        <v>50</v>
      </c>
      <c r="W55" s="306">
        <f>IFERROR(IF(W52="",0,W52),"0")+IFERROR(IF(W53="",0,W53),"0")+IFERROR(IF(W54="",0,W54),"0")</f>
        <v>0.46849999999999997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225</v>
      </c>
      <c r="V56" s="306">
        <f>IFERROR(SUM(V52:V54),"0")</f>
        <v>225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00"/>
      <c r="Y57" s="300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200</v>
      </c>
      <c r="V60" s="305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84">
        <v>4607091385687</v>
      </c>
      <c r="E65" s="328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84">
        <v>4680115882539</v>
      </c>
      <c r="E66" s="328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450</v>
      </c>
      <c r="V70" s="305">
        <f t="shared" si="2"/>
        <v>450</v>
      </c>
      <c r="W70" s="37">
        <f t="shared" si="3"/>
        <v>0.93699999999999994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90</v>
      </c>
      <c r="V71" s="305">
        <f t="shared" si="2"/>
        <v>91.800000000000011</v>
      </c>
      <c r="W71" s="37">
        <f>IFERROR(IF(V71=0,"",ROUNDUP(V71/H71,0)*0.00753),"")</f>
        <v>0.25602000000000003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151.85185185185185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153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1.6062699999999999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740</v>
      </c>
      <c r="V76" s="306">
        <f>IFERROR(SUM(V59:V74),"0")</f>
        <v>747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225</v>
      </c>
      <c r="V103" s="305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83.333333333333329</v>
      </c>
      <c r="V107" s="306">
        <f>IFERROR(V99/H99,"0")+IFERROR(V100/H100,"0")+IFERROR(V101/H101,"0")+IFERROR(V102/H102,"0")+IFERROR(V103/H103,"0")+IFERROR(V104/H104,"0")+IFERROR(V105/H105,"0")+IFERROR(V106/H106,"0")</f>
        <v>84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0.63251999999999997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225</v>
      </c>
      <c r="V108" s="306">
        <f>IFERROR(SUM(V99:V106),"0")</f>
        <v>226.8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00"/>
      <c r="Y117" s="300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400</v>
      </c>
      <c r="V119" s="305">
        <f>IFERROR(IF(U119="",0,CEILING((U119/$H119),1)*$H119),"")</f>
        <v>405</v>
      </c>
      <c r="W119" s="37">
        <f>IFERROR(IF(V119=0,"",ROUNDUP(V119/H119,0)*0.02175),"")</f>
        <v>1.0874999999999999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765</v>
      </c>
      <c r="V121" s="305">
        <f>IFERROR(IF(U121="",0,CEILING((U121/$H121),1)*$H121),"")</f>
        <v>766.80000000000007</v>
      </c>
      <c r="W121" s="37">
        <f>IFERROR(IF(V121=0,"",ROUNDUP(V121/H121,0)*0.00753),"")</f>
        <v>2.1385200000000002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332.71604938271605</v>
      </c>
      <c r="V123" s="306">
        <f>IFERROR(V119/H119,"0")+IFERROR(V120/H120,"0")+IFERROR(V121/H121,"0")+IFERROR(V122/H122,"0")</f>
        <v>334</v>
      </c>
      <c r="W123" s="306">
        <f>IFERROR(IF(W119="",0,W119),"0")+IFERROR(IF(W120="",0,W120),"0")+IFERROR(IF(W121="",0,W121),"0")+IFERROR(IF(W122="",0,W122),"0")</f>
        <v>3.2260200000000001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1165</v>
      </c>
      <c r="V124" s="306">
        <f>IFERROR(SUM(V119:V122),"0")</f>
        <v>1171.8000000000002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00"/>
      <c r="Y126" s="300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00"/>
      <c r="Y133" s="300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7">
        <f>IFERROR(IF(V135=0,"",ROUNDUP(V135/H135,0)*0.00753),"")</f>
        <v>0.18071999999999999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105</v>
      </c>
      <c r="V138" s="305">
        <f t="shared" si="7"/>
        <v>105</v>
      </c>
      <c r="W138" s="37">
        <f>IFERROR(IF(V138=0,"",ROUNDUP(V138/H138,0)*0.00502),"")</f>
        <v>0.251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70</v>
      </c>
      <c r="V140" s="305">
        <f t="shared" si="7"/>
        <v>71.400000000000006</v>
      </c>
      <c r="W140" s="37">
        <f>IFERROR(IF(V140=0,"",ROUNDUP(V140/H140,0)*0.00502),"")</f>
        <v>0.17068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105</v>
      </c>
      <c r="V141" s="305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157.14285714285714</v>
      </c>
      <c r="V143" s="306">
        <f>IFERROR(V135/H135,"0")+IFERROR(V136/H136,"0")+IFERROR(V137/H137,"0")+IFERROR(V138/H138,"0")+IFERROR(V139/H139,"0")+IFERROR(V140/H140,"0")+IFERROR(V141/H141,"0")+IFERROR(V142/H142,"0")</f>
        <v>158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0.85340000000000005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380</v>
      </c>
      <c r="V144" s="306">
        <f>IFERROR(SUM(V135:V142),"0")</f>
        <v>382.20000000000005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0"/>
      <c r="Y145" s="300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20</v>
      </c>
      <c r="V147" s="305">
        <f>IFERROR(IF(U147="",0,CEILING((U147/$H147),1)*$H147),"")</f>
        <v>21.6</v>
      </c>
      <c r="W147" s="37">
        <f>IFERROR(IF(V147=0,"",ROUNDUP(V147/H147,0)*0.02175),"")</f>
        <v>4.3499999999999997E-2</v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1.8518518518518516</v>
      </c>
      <c r="V149" s="306">
        <f>IFERROR(V147/H147,"0")+IFERROR(V148/H148,"0")</f>
        <v>2</v>
      </c>
      <c r="W149" s="306">
        <f>IFERROR(IF(W147="",0,W147),"0")+IFERROR(IF(W148="",0,W148),"0")</f>
        <v>4.3499999999999997E-2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20</v>
      </c>
      <c r="V150" s="306">
        <f>IFERROR(SUM(V147:V148),"0")</f>
        <v>21.6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30</v>
      </c>
      <c r="V152" s="305">
        <f>IFERROR(IF(U152="",0,CEILING((U152/$H152),1)*$H152),"")</f>
        <v>32.400000000000006</v>
      </c>
      <c r="W152" s="37">
        <f>IFERROR(IF(V152=0,"",ROUNDUP(V152/H152,0)*0.02175),"")</f>
        <v>6.5250000000000002E-2</v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2.7777777777777777</v>
      </c>
      <c r="V154" s="306">
        <f>IFERROR(V152/H152,"0")+IFERROR(V153/H153,"0")</f>
        <v>3.0000000000000004</v>
      </c>
      <c r="W154" s="306">
        <f>IFERROR(IF(W152="",0,W152),"0")+IFERROR(IF(W153="",0,W153),"0")</f>
        <v>6.5250000000000002E-2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30</v>
      </c>
      <c r="V155" s="306">
        <f>IFERROR(SUM(V152:V153),"0")</f>
        <v>32.400000000000006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100</v>
      </c>
      <c r="V157" s="305">
        <f>IFERROR(IF(U157="",0,CEILING((U157/$H157),1)*$H157),"")</f>
        <v>102.60000000000001</v>
      </c>
      <c r="W157" s="37">
        <f>IFERROR(IF(V157=0,"",ROUNDUP(V157/H157,0)*0.00937),"")</f>
        <v>0.17802999999999999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50</v>
      </c>
      <c r="V158" s="305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100</v>
      </c>
      <c r="V159" s="305">
        <f>IFERROR(IF(U159="",0,CEILING((U159/$H159),1)*$H159),"")</f>
        <v>102.60000000000001</v>
      </c>
      <c r="W159" s="37">
        <f>IFERROR(IF(V159=0,"",ROUNDUP(V159/H159,0)*0.00937),"")</f>
        <v>0.17802999999999999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100</v>
      </c>
      <c r="V160" s="305">
        <f>IFERROR(IF(U160="",0,CEILING((U160/$H160),1)*$H160),"")</f>
        <v>102.60000000000001</v>
      </c>
      <c r="W160" s="37">
        <f>IFERROR(IF(V160=0,"",ROUNDUP(V160/H160,0)*0.00937),"")</f>
        <v>0.17802999999999999</v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64.81481481481481</v>
      </c>
      <c r="V161" s="306">
        <f>IFERROR(V157/H157,"0")+IFERROR(V158/H158,"0")+IFERROR(V159/H159,"0")+IFERROR(V160/H160,"0")</f>
        <v>67</v>
      </c>
      <c r="W161" s="306">
        <f>IFERROR(IF(W157="",0,W157),"0")+IFERROR(IF(W158="",0,W158),"0")+IFERROR(IF(W159="",0,W159),"0")+IFERROR(IF(W160="",0,W160),"0")</f>
        <v>0.62779000000000007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350</v>
      </c>
      <c r="V162" s="306">
        <f>IFERROR(SUM(V157:V160),"0")</f>
        <v>361.80000000000007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100</v>
      </c>
      <c r="V165" s="305">
        <f t="shared" si="8"/>
        <v>104.39999999999999</v>
      </c>
      <c r="W165" s="37">
        <f>IFERROR(IF(V165=0,"",ROUNDUP(V165/H165,0)*0.02175),"")</f>
        <v>0.26100000000000001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200</v>
      </c>
      <c r="V170" s="305">
        <f t="shared" si="8"/>
        <v>201.6</v>
      </c>
      <c r="W170" s="37">
        <f>IFERROR(IF(V170=0,"",ROUNDUP(V170/H170,0)*0.00753),"")</f>
        <v>0.63251999999999997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200</v>
      </c>
      <c r="V172" s="305">
        <f t="shared" si="8"/>
        <v>201.6</v>
      </c>
      <c r="W172" s="37">
        <f>IFERROR(IF(V172=0,"",ROUNDUP(V172/H172,0)*0.00753),"")</f>
        <v>0.63251999999999997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80</v>
      </c>
      <c r="V174" s="305">
        <f t="shared" si="8"/>
        <v>81.599999999999994</v>
      </c>
      <c r="W174" s="37">
        <f t="shared" ref="W174:W180" si="9">IFERROR(IF(V174=0,"",ROUNDUP(V174/H174,0)*0.00753),"")</f>
        <v>0.25602000000000003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240</v>
      </c>
      <c r="V176" s="305">
        <f t="shared" si="8"/>
        <v>240</v>
      </c>
      <c r="W176" s="37">
        <f t="shared" si="9"/>
        <v>0.753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40</v>
      </c>
      <c r="V180" s="305">
        <f t="shared" si="8"/>
        <v>40.799999999999997</v>
      </c>
      <c r="W180" s="37">
        <f t="shared" si="9"/>
        <v>0.12801000000000001</v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328.16091954022994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331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2.6630700000000003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860</v>
      </c>
      <c r="V182" s="306">
        <f>IFERROR(SUM(V164:V180),"0")</f>
        <v>870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00"/>
      <c r="Y188" s="300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105</v>
      </c>
      <c r="V215" s="305">
        <f>IFERROR(IF(U215="",0,CEILING((U215/$H215),1)*$H215),"")</f>
        <v>105</v>
      </c>
      <c r="W215" s="37">
        <f>IFERROR(IF(V215=0,"",ROUNDUP(V215/H215,0)*0.00502),"")</f>
        <v>0.251</v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50</v>
      </c>
      <c r="V216" s="306">
        <f>IFERROR(V212/H212,"0")+IFERROR(V213/H213,"0")+IFERROR(V214/H214,"0")+IFERROR(V215/H215,"0")</f>
        <v>50</v>
      </c>
      <c r="W216" s="306">
        <f>IFERROR(IF(W212="",0,W212),"0")+IFERROR(IF(W213="",0,W213),"0")+IFERROR(IF(W214="",0,W214),"0")+IFERROR(IF(W215="",0,W215),"0")</f>
        <v>0.251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105</v>
      </c>
      <c r="V217" s="306">
        <f>IFERROR(SUM(V212:V215),"0")</f>
        <v>105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150</v>
      </c>
      <c r="V229" s="305">
        <f>IFERROR(IF(U229="",0,CEILING((U229/$H229),1)*$H229),"")</f>
        <v>156</v>
      </c>
      <c r="W229" s="37">
        <f>IFERROR(IF(V229=0,"",ROUNDUP(V229/H229,0)*0.02175),"")</f>
        <v>0.43499999999999994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19.23076923076923</v>
      </c>
      <c r="V232" s="306">
        <f>IFERROR(V228/H228,"0")+IFERROR(V229/H229,"0")+IFERROR(V230/H230,"0")+IFERROR(V231/H231,"0")</f>
        <v>20</v>
      </c>
      <c r="W232" s="306">
        <f>IFERROR(IF(W228="",0,W228),"0")+IFERROR(IF(W229="",0,W229),"0")+IFERROR(IF(W230="",0,W230),"0")+IFERROR(IF(W231="",0,W231),"0")</f>
        <v>0.43499999999999994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150</v>
      </c>
      <c r="V233" s="306">
        <f>IFERROR(SUM(V228:V231),"0")</f>
        <v>156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85</v>
      </c>
      <c r="V237" s="305">
        <f>IFERROR(IF(U237="",0,CEILING((U237/$H237),1)*$H237),"")</f>
        <v>86.699999999999989</v>
      </c>
      <c r="W237" s="37">
        <f>IFERROR(IF(V237=0,"",ROUNDUP(V237/H237,0)*0.00753),"")</f>
        <v>0.25602000000000003</v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33.333333333333336</v>
      </c>
      <c r="V238" s="306">
        <f>IFERROR(V235/H235,"0")+IFERROR(V236/H236,"0")+IFERROR(V237/H237,"0")</f>
        <v>34</v>
      </c>
      <c r="W238" s="306">
        <f>IFERROR(IF(W235="",0,W235),"0")+IFERROR(IF(W236="",0,W236),"0")+IFERROR(IF(W237="",0,W237),"0")</f>
        <v>0.25602000000000003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85</v>
      </c>
      <c r="V239" s="306">
        <f>IFERROR(SUM(V235:V237),"0")</f>
        <v>86.699999999999989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30</v>
      </c>
      <c r="V243" s="305">
        <f>IFERROR(IF(U243="",0,CEILING((U243/$H243),1)*$H243),"")</f>
        <v>30</v>
      </c>
      <c r="W243" s="37">
        <f>IFERROR(IF(V243=0,"",ROUNDUP(V243/H243,0)*0.00474),"")</f>
        <v>7.110000000000001E-2</v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15</v>
      </c>
      <c r="V244" s="306">
        <f>IFERROR(V241/H241,"0")+IFERROR(V242/H242,"0")+IFERROR(V243/H243,"0")</f>
        <v>15</v>
      </c>
      <c r="W244" s="306">
        <f>IFERROR(IF(W241="",0,W241),"0")+IFERROR(IF(W242="",0,W242),"0")+IFERROR(IF(W243="",0,W243),"0")</f>
        <v>7.110000000000001E-2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30</v>
      </c>
      <c r="V245" s="306">
        <f>IFERROR(SUM(V241:V243),"0")</f>
        <v>30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00"/>
      <c r="Y246" s="300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84">
        <v>4607091387452</v>
      </c>
      <c r="E250" s="328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84">
        <v>4607091387452</v>
      </c>
      <c r="E251" s="328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529" t="s">
        <v>385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00"/>
      <c r="Y262" s="300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/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00"/>
      <c r="Y282" s="300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1200</v>
      </c>
      <c r="V286" s="305">
        <f t="shared" si="14"/>
        <v>1200</v>
      </c>
      <c r="W286" s="37">
        <f>IFERROR(IF(V286=0,"",ROUNDUP(V286/H286,0)*0.02175),"")</f>
        <v>1.7399999999999998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50</v>
      </c>
      <c r="V290" s="305">
        <f t="shared" si="14"/>
        <v>50</v>
      </c>
      <c r="W290" s="37">
        <f>IFERROR(IF(V290=0,"",ROUNDUP(V290/H290,0)*0.00937),"")</f>
        <v>9.3700000000000006E-2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90</v>
      </c>
      <c r="V292" s="306">
        <f>IFERROR(V284/H284,"0")+IFERROR(V285/H285,"0")+IFERROR(V286/H286,"0")+IFERROR(V287/H287,"0")+IFERROR(V288/H288,"0")+IFERROR(V289/H289,"0")+IFERROR(V290/H290,"0")+IFERROR(V291/H291,"0")</f>
        <v>90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1.8336999999999999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1250</v>
      </c>
      <c r="V293" s="306">
        <f>IFERROR(SUM(V284:V291),"0")</f>
        <v>1250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00"/>
      <c r="Y307" s="300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00"/>
      <c r="Y332" s="300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72</v>
      </c>
      <c r="V335" s="305">
        <f>IFERROR(IF(U335="",0,CEILING((U335/$H335),1)*$H335),"")</f>
        <v>72.900000000000006</v>
      </c>
      <c r="W335" s="37">
        <f>IFERROR(IF(V335=0,"",ROUNDUP(V335/H335,0)*0.00753),"")</f>
        <v>0.20331000000000002</v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26.666666666666664</v>
      </c>
      <c r="V336" s="306">
        <f>IFERROR(V334/H334,"0")+IFERROR(V335/H335,"0")</f>
        <v>27</v>
      </c>
      <c r="W336" s="306">
        <f>IFERROR(IF(W334="",0,W334),"0")+IFERROR(IF(W335="",0,W335),"0")</f>
        <v>0.20331000000000002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72</v>
      </c>
      <c r="V337" s="306">
        <f>IFERROR(SUM(V334:V335),"0")</f>
        <v>72.900000000000006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140</v>
      </c>
      <c r="V342" s="305">
        <f t="shared" si="15"/>
        <v>141.12</v>
      </c>
      <c r="W342" s="37">
        <f>IFERROR(IF(V342=0,"",ROUNDUP(V342/H342,0)*0.00753),"")</f>
        <v>0.63251999999999997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175</v>
      </c>
      <c r="V344" s="305">
        <f t="shared" si="15"/>
        <v>176.4</v>
      </c>
      <c r="W344" s="37">
        <f t="shared" si="16"/>
        <v>0.42168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105</v>
      </c>
      <c r="V350" s="305">
        <f t="shared" si="15"/>
        <v>105</v>
      </c>
      <c r="W350" s="37">
        <f t="shared" si="16"/>
        <v>0.251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216.66666666666669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218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1.3052000000000001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420</v>
      </c>
      <c r="V353" s="306">
        <f>IFERROR(SUM(V339:V351),"0")</f>
        <v>422.52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3</v>
      </c>
      <c r="V366" s="305">
        <f>IFERROR(IF(U366="",0,CEILING((U366/$H366),1)*$H366),"")</f>
        <v>3</v>
      </c>
      <c r="W366" s="37">
        <f>IFERROR(IF(V366=0,"",ROUNDUP(V366/H366,0)*0.00349),"")</f>
        <v>1.745E-2</v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3</v>
      </c>
      <c r="V367" s="305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10</v>
      </c>
      <c r="V369" s="306">
        <f>IFERROR(V366/H366,"0")+IFERROR(V367/H367,"0")+IFERROR(V368/H368,"0")</f>
        <v>10</v>
      </c>
      <c r="W369" s="306">
        <f>IFERROR(IF(W366="",0,W366),"0")+IFERROR(IF(W367="",0,W367),"0")+IFERROR(IF(W368="",0,W368),"0")</f>
        <v>3.49E-2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6</v>
      </c>
      <c r="V370" s="306">
        <f>IFERROR(SUM(V366:V368),"0")</f>
        <v>6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13</v>
      </c>
      <c r="V372" s="305">
        <f>IFERROR(IF(U372="",0,CEILING((U372/$H372),1)*$H372),"")</f>
        <v>13</v>
      </c>
      <c r="W372" s="37">
        <f>IFERROR(IF(V372=0,"",ROUNDUP(V372/H372,0)*0.00673),"")</f>
        <v>6.7299999999999999E-2</v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10</v>
      </c>
      <c r="V373" s="306">
        <f>IFERROR(V372/H372,"0")</f>
        <v>10</v>
      </c>
      <c r="W373" s="306">
        <f>IFERROR(IF(W372="",0,W372),"0")</f>
        <v>6.7299999999999999E-2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13</v>
      </c>
      <c r="V374" s="306">
        <f>IFERROR(SUM(V372:V372),"0")</f>
        <v>13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00"/>
      <c r="Y375" s="300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100</v>
      </c>
      <c r="V382" s="305">
        <f t="shared" ref="V382:V388" si="17">IFERROR(IF(U382="",0,CEILING((U382/$H382),1)*$H382),"")</f>
        <v>100.80000000000001</v>
      </c>
      <c r="W382" s="37">
        <f>IFERROR(IF(V382=0,"",ROUNDUP(V382/H382,0)*0.00753),"")</f>
        <v>0.18071999999999999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35</v>
      </c>
      <c r="V387" s="305">
        <f t="shared" si="17"/>
        <v>35.700000000000003</v>
      </c>
      <c r="W387" s="37">
        <f>IFERROR(IF(V387=0,"",ROUNDUP(V387/H387,0)*0.00502),"")</f>
        <v>8.5339999999999999E-2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40.476190476190474</v>
      </c>
      <c r="V389" s="306">
        <f>IFERROR(V382/H382,"0")+IFERROR(V383/H383,"0")+IFERROR(V384/H384,"0")+IFERROR(V385/H385,"0")+IFERROR(V386/H386,"0")+IFERROR(V387/H387,"0")+IFERROR(V388/H388,"0")</f>
        <v>41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0.26605999999999996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135</v>
      </c>
      <c r="V390" s="306">
        <f>IFERROR(SUM(V382:V388),"0")</f>
        <v>136.5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3</v>
      </c>
      <c r="V392" s="305">
        <f>IFERROR(IF(U392="",0,CEILING((U392/$H392),1)*$H392),"")</f>
        <v>3</v>
      </c>
      <c r="W392" s="37">
        <f>IFERROR(IF(V392=0,"",ROUNDUP(V392/H392,0)*0.00349),"")</f>
        <v>1.745E-2</v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5</v>
      </c>
      <c r="V393" s="306">
        <f>IFERROR(V392/H392,"0")</f>
        <v>5</v>
      </c>
      <c r="W393" s="306">
        <f>IFERROR(IF(W392="",0,W392),"0")</f>
        <v>1.745E-2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3</v>
      </c>
      <c r="V394" s="306">
        <f>IFERROR(SUM(V392:V392),"0")</f>
        <v>3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13</v>
      </c>
      <c r="V396" s="305">
        <f>IFERROR(IF(U396="",0,CEILING((U396/$H396),1)*$H396),"")</f>
        <v>13</v>
      </c>
      <c r="W396" s="37">
        <f>IFERROR(IF(V396=0,"",ROUNDUP(V396/H396,0)*0.00673),"")</f>
        <v>6.7299999999999999E-2</v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10</v>
      </c>
      <c r="V397" s="306">
        <f>IFERROR(V396/H396,"0")</f>
        <v>10</v>
      </c>
      <c r="W397" s="306">
        <f>IFERROR(IF(W396="",0,W396),"0")</f>
        <v>6.7299999999999999E-2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13</v>
      </c>
      <c r="V398" s="306">
        <f>IFERROR(SUM(V396:V396),"0")</f>
        <v>13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00"/>
      <c r="Y400" s="300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12</v>
      </c>
      <c r="V406" s="305">
        <f t="shared" si="18"/>
        <v>14.4</v>
      </c>
      <c r="W406" s="37">
        <f>IFERROR(IF(V406=0,"",ROUNDUP(V406/H406,0)*0.00937),"")</f>
        <v>3.7479999999999999E-2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12</v>
      </c>
      <c r="V410" s="305">
        <f t="shared" si="18"/>
        <v>14.4</v>
      </c>
      <c r="W410" s="37">
        <f>IFERROR(IF(V410=0,"",ROUNDUP(V410/H410,0)*0.00937),"")</f>
        <v>3.7479999999999999E-2</v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6.6666666666666661</v>
      </c>
      <c r="V411" s="306">
        <f>IFERROR(V402/H402,"0")+IFERROR(V403/H403,"0")+IFERROR(V404/H404,"0")+IFERROR(V405/H405,"0")+IFERROR(V406/H406,"0")+IFERROR(V407/H407,"0")+IFERROR(V408/H408,"0")+IFERROR(V409/H409,"0")+IFERROR(V410/H410,"0")</f>
        <v>8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7.4959999999999999E-2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24</v>
      </c>
      <c r="V412" s="306">
        <f>IFERROR(SUM(V402:V410),"0")</f>
        <v>28.8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100</v>
      </c>
      <c r="V420" s="305">
        <f t="shared" si="19"/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150</v>
      </c>
      <c r="V421" s="305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47.348484848484844</v>
      </c>
      <c r="V425" s="306">
        <f>IFERROR(V419/H419,"0")+IFERROR(V420/H420,"0")+IFERROR(V421/H421,"0")+IFERROR(V422/H422,"0")+IFERROR(V423/H423,"0")+IFERROR(V424/H424,"0")</f>
        <v>48</v>
      </c>
      <c r="W425" s="306">
        <f>IFERROR(IF(W419="",0,W419),"0")+IFERROR(IF(W420="",0,W420),"0")+IFERROR(IF(W421="",0,W421),"0")+IFERROR(IF(W422="",0,W422),"0")+IFERROR(IF(W423="",0,W423),"0")+IFERROR(IF(W424="",0,W424),"0")</f>
        <v>0.57407999999999992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250</v>
      </c>
      <c r="V426" s="306">
        <f>IFERROR(SUM(V419:V424),"0")</f>
        <v>253.44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00"/>
      <c r="Y433" s="300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8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89"/>
      <c r="M446" s="387" t="s">
        <v>64</v>
      </c>
      <c r="N446" s="340"/>
      <c r="O446" s="340"/>
      <c r="P446" s="340"/>
      <c r="Q446" s="340"/>
      <c r="R446" s="340"/>
      <c r="S446" s="341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83" t="s">
        <v>66</v>
      </c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84">
        <v>4680115881068</v>
      </c>
      <c r="E449" s="328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62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6"/>
      <c r="O449" s="386"/>
      <c r="P449" s="386"/>
      <c r="Q449" s="328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84">
        <v>4680115881075</v>
      </c>
      <c r="E450" s="328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8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89"/>
      <c r="M451" s="387" t="s">
        <v>64</v>
      </c>
      <c r="N451" s="340"/>
      <c r="O451" s="340"/>
      <c r="P451" s="340"/>
      <c r="Q451" s="340"/>
      <c r="R451" s="340"/>
      <c r="S451" s="341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82" t="s">
        <v>592</v>
      </c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00"/>
      <c r="Y453" s="300"/>
    </row>
    <row r="454" spans="1:52" ht="14.25" customHeight="1" x14ac:dyDescent="0.25">
      <c r="A454" s="383" t="s">
        <v>59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84">
        <v>4680115880856</v>
      </c>
      <c r="E455" s="328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625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86"/>
      <c r="O455" s="386"/>
      <c r="P455" s="386"/>
      <c r="Q455" s="328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88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89"/>
      <c r="M456" s="387" t="s">
        <v>64</v>
      </c>
      <c r="N456" s="340"/>
      <c r="O456" s="340"/>
      <c r="P456" s="340"/>
      <c r="Q456" s="340"/>
      <c r="R456" s="340"/>
      <c r="S456" s="341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83" t="s">
        <v>66</v>
      </c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84">
        <v>4680115880870</v>
      </c>
      <c r="E459" s="328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86"/>
      <c r="O459" s="386"/>
      <c r="P459" s="386"/>
      <c r="Q459" s="328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88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89"/>
      <c r="M460" s="387" t="s">
        <v>64</v>
      </c>
      <c r="N460" s="340"/>
      <c r="O460" s="340"/>
      <c r="P460" s="340"/>
      <c r="Q460" s="340"/>
      <c r="R460" s="340"/>
      <c r="S460" s="341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89"/>
      <c r="M461" s="387" t="s">
        <v>64</v>
      </c>
      <c r="N461" s="340"/>
      <c r="O461" s="340"/>
      <c r="P461" s="340"/>
      <c r="Q461" s="340"/>
      <c r="R461" s="340"/>
      <c r="S461" s="341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628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597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6686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6750.4599999999991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598</v>
      </c>
      <c r="N463" s="314"/>
      <c r="O463" s="314"/>
      <c r="P463" s="314"/>
      <c r="Q463" s="314"/>
      <c r="R463" s="314"/>
      <c r="S463" s="315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7191.9021447900768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7261.119999999999</v>
      </c>
      <c r="W463" s="38"/>
      <c r="X463" s="307"/>
      <c r="Y463" s="307"/>
    </row>
    <row r="464" spans="1:52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599</v>
      </c>
      <c r="N464" s="314"/>
      <c r="O464" s="314"/>
      <c r="P464" s="314"/>
      <c r="Q464" s="314"/>
      <c r="R464" s="314"/>
      <c r="S464" s="315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14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14</v>
      </c>
      <c r="W464" s="38"/>
      <c r="X464" s="307"/>
      <c r="Y464" s="307"/>
    </row>
    <row r="465" spans="1:28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23"/>
      <c r="M465" s="627" t="s">
        <v>601</v>
      </c>
      <c r="N465" s="314"/>
      <c r="O465" s="314"/>
      <c r="P465" s="314"/>
      <c r="Q465" s="314"/>
      <c r="R465" s="314"/>
      <c r="S465" s="315"/>
      <c r="T465" s="38" t="s">
        <v>63</v>
      </c>
      <c r="U465" s="306">
        <f>GrossWeightTotal+PalletQtyTotal*25</f>
        <v>7541.9021447900768</v>
      </c>
      <c r="V465" s="306">
        <f>GrossWeightTotalR+PalletQtyTotalR*25</f>
        <v>7611.119999999999</v>
      </c>
      <c r="W465" s="38"/>
      <c r="X465" s="307"/>
      <c r="Y465" s="307"/>
    </row>
    <row r="466" spans="1:28" x14ac:dyDescent="0.2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23"/>
      <c r="M466" s="627" t="s">
        <v>602</v>
      </c>
      <c r="N466" s="314"/>
      <c r="O466" s="314"/>
      <c r="P466" s="314"/>
      <c r="Q466" s="314"/>
      <c r="R466" s="314"/>
      <c r="S466" s="315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1803.0382335842105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1818</v>
      </c>
      <c r="W466" s="38"/>
      <c r="X466" s="307"/>
      <c r="Y466" s="307"/>
    </row>
    <row r="467" spans="1:28" ht="14.25" customHeight="1" x14ac:dyDescent="0.2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23"/>
      <c r="M467" s="627" t="s">
        <v>603</v>
      </c>
      <c r="N467" s="314"/>
      <c r="O467" s="314"/>
      <c r="P467" s="314"/>
      <c r="Q467" s="314"/>
      <c r="R467" s="314"/>
      <c r="S467" s="315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16.020199999999999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629" t="s">
        <v>91</v>
      </c>
      <c r="D469" s="630"/>
      <c r="E469" s="630"/>
      <c r="F469" s="631"/>
      <c r="G469" s="629" t="s">
        <v>220</v>
      </c>
      <c r="H469" s="630"/>
      <c r="I469" s="630"/>
      <c r="J469" s="630"/>
      <c r="K469" s="630"/>
      <c r="L469" s="631"/>
      <c r="M469" s="629" t="s">
        <v>409</v>
      </c>
      <c r="N469" s="631"/>
      <c r="O469" s="629" t="s">
        <v>456</v>
      </c>
      <c r="P469" s="631"/>
      <c r="Q469" s="302" t="s">
        <v>534</v>
      </c>
      <c r="R469" s="629" t="s">
        <v>576</v>
      </c>
      <c r="S469" s="631"/>
      <c r="T469" s="1"/>
      <c r="Y469" s="53"/>
      <c r="AB469" s="1"/>
    </row>
    <row r="470" spans="1:28" ht="14.25" customHeight="1" thickTop="1" x14ac:dyDescent="0.2">
      <c r="A470" s="632" t="s">
        <v>606</v>
      </c>
      <c r="B470" s="629" t="s">
        <v>58</v>
      </c>
      <c r="C470" s="629" t="s">
        <v>92</v>
      </c>
      <c r="D470" s="629" t="s">
        <v>99</v>
      </c>
      <c r="E470" s="629" t="s">
        <v>91</v>
      </c>
      <c r="F470" s="629" t="s">
        <v>211</v>
      </c>
      <c r="G470" s="629" t="s">
        <v>221</v>
      </c>
      <c r="H470" s="629" t="s">
        <v>228</v>
      </c>
      <c r="I470" s="629" t="s">
        <v>245</v>
      </c>
      <c r="J470" s="629" t="s">
        <v>302</v>
      </c>
      <c r="K470" s="629" t="s">
        <v>378</v>
      </c>
      <c r="L470" s="629" t="s">
        <v>396</v>
      </c>
      <c r="M470" s="629" t="s">
        <v>410</v>
      </c>
      <c r="N470" s="629" t="s">
        <v>433</v>
      </c>
      <c r="O470" s="629" t="s">
        <v>457</v>
      </c>
      <c r="P470" s="629" t="s">
        <v>510</v>
      </c>
      <c r="Q470" s="629" t="s">
        <v>534</v>
      </c>
      <c r="R470" s="629" t="s">
        <v>577</v>
      </c>
      <c r="S470" s="629" t="s">
        <v>592</v>
      </c>
      <c r="T470" s="1"/>
      <c r="Y470" s="53"/>
      <c r="AB470" s="1"/>
    </row>
    <row r="471" spans="1:28" ht="13.5" customHeight="1" thickBot="1" x14ac:dyDescent="0.25">
      <c r="A471" s="633"/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135</v>
      </c>
      <c r="D472" s="47">
        <f>IFERROR(V52*1,"0")+IFERROR(V53*1,"0")+IFERROR(V54*1,"0")</f>
        <v>225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973.8</v>
      </c>
      <c r="F472" s="47">
        <f>IFERROR(V119*1,"0")+IFERROR(V120*1,"0")+IFERROR(V121*1,"0")+IFERROR(V122*1,"0")</f>
        <v>1171.8000000000002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382.20000000000005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1285.8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377.7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1250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514.42000000000007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152.5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282.24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2023-09-22T10:38:02Z</dcterms:modified>
</cp:coreProperties>
</file>