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<sst xmlns="http://schemas.openxmlformats.org/spreadsheetml/2006/main" count="782" uniqueCount="322">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</sst>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10</v>
      </c>
      <c r="V39" s="155">
        <f>IFERROR(IF(U39="","",U39),"")</f>
        <v>10</v>
      </c>
      <c r="W39" s="37">
        <f>IFERROR(IF(U39="","",U39*0.0155),"")</f>
        <v>0.155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10</v>
      </c>
      <c r="V40" s="156">
        <f>IFERROR(SUM(V36:V39),"0")</f>
        <v>10</v>
      </c>
      <c r="W40" s="156">
        <f>IFERROR(IF(W36="",0,W36),"0")+IFERROR(IF(W37="",0,W37),"0")+IFERROR(IF(W38="",0,W38),"0")+IFERROR(IF(W39="",0,W39),"0")</f>
        <v>0.155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60</v>
      </c>
      <c r="V41" s="156">
        <f>IFERROR(SUMPRODUCT(V36:V39*H36:H39),"0")</f>
        <v>60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9</v>
      </c>
      <c r="V44" s="155">
        <f>IFERROR(IF(U44="","",U44),"")</f>
        <v>9</v>
      </c>
      <c r="W44" s="37">
        <f>IFERROR(IF(U44="","",U44*0.0095),"")</f>
        <v>8.5499999999999993E-2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13</v>
      </c>
      <c r="V45" s="155">
        <f>IFERROR(IF(U45="","",U45),"")</f>
        <v>13</v>
      </c>
      <c r="W45" s="37">
        <f>IFERROR(IF(U45="","",U45*0.0095),"")</f>
        <v>0.1235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22</v>
      </c>
      <c r="V46" s="156">
        <f>IFERROR(SUM(V44:V45),"0")</f>
        <v>22</v>
      </c>
      <c r="W46" s="156">
        <f>IFERROR(IF(W44="",0,W44),"0")+IFERROR(IF(W45="",0,W45),"0")</f>
        <v>0.20899999999999999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26.4</v>
      </c>
      <c r="V47" s="156">
        <f>IFERROR(SUMPRODUCT(V44:V45*H44:H45),"0")</f>
        <v>26.4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2</v>
      </c>
      <c r="V52" s="155">
        <f t="shared" si="0"/>
        <v>2</v>
      </c>
      <c r="W52" s="37">
        <f t="shared" si="1"/>
        <v>3.1E-2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14</v>
      </c>
      <c r="V53" s="155">
        <f t="shared" si="0"/>
        <v>14</v>
      </c>
      <c r="W53" s="37">
        <f t="shared" si="1"/>
        <v>0.217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8</v>
      </c>
      <c r="V55" s="155">
        <f t="shared" si="0"/>
        <v>8</v>
      </c>
      <c r="W55" s="37">
        <f t="shared" si="1"/>
        <v>0.124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24</v>
      </c>
      <c r="V56" s="156">
        <f>IFERROR(SUM(V50:V55),"0")</f>
        <v>24</v>
      </c>
      <c r="W56" s="156">
        <f>IFERROR(IF(W50="",0,W50),"0")+IFERROR(IF(W51="",0,W51),"0")+IFERROR(IF(W52="",0,W52),"0")+IFERROR(IF(W53="",0,W53),"0")+IFERROR(IF(W54="",0,W54),"0")+IFERROR(IF(W55="",0,W55),"0")</f>
        <v>0.372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172.16</v>
      </c>
      <c r="V57" s="156">
        <f>IFERROR(SUMPRODUCT(V50:V55*H50:H55),"0")</f>
        <v>172.16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95</v>
      </c>
      <c r="V62" s="155">
        <f>IFERROR(IF(U62="","",U62),"")</f>
        <v>95</v>
      </c>
      <c r="W62" s="37">
        <f>IFERROR(IF(U62="","",U62*0.00866),"")</f>
        <v>0.82269999999999999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95</v>
      </c>
      <c r="V63" s="156">
        <f>IFERROR(SUM(V60:V62),"0")</f>
        <v>95</v>
      </c>
      <c r="W63" s="156">
        <f>IFERROR(IF(W60="",0,W60),"0")+IFERROR(IF(W61="",0,W61),"0")+IFERROR(IF(W62="",0,W62),"0")</f>
        <v>0.82269999999999999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475</v>
      </c>
      <c r="V64" s="156">
        <f>IFERROR(SUMPRODUCT(V60:V62*H60:H62),"0")</f>
        <v>475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1</v>
      </c>
      <c r="V72" s="155">
        <f>IFERROR(IF(U72="","",U72),"")</f>
        <v>1</v>
      </c>
      <c r="W72" s="37">
        <f>IFERROR(IF(U72="","",U72*0.01788),"")</f>
        <v>1.788E-2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6</v>
      </c>
      <c r="V73" s="155">
        <f>IFERROR(IF(U73="","",U73),"")</f>
        <v>6</v>
      </c>
      <c r="W73" s="37">
        <f>IFERROR(IF(U73="","",U73*0.01788),"")</f>
        <v>0.10728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7</v>
      </c>
      <c r="V74" s="156">
        <f>IFERROR(SUM(V72:V73),"0")</f>
        <v>7</v>
      </c>
      <c r="W74" s="156">
        <f>IFERROR(IF(W72="",0,W72),"0")+IFERROR(IF(W73="",0,W73),"0")</f>
        <v>0.12515999999999999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25.200000000000003</v>
      </c>
      <c r="V75" s="156">
        <f>IFERROR(SUMPRODUCT(V72:V73*H72:H73),"0")</f>
        <v>25.200000000000003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5</v>
      </c>
      <c r="V79" s="155">
        <f t="shared" si="2"/>
        <v>5</v>
      </c>
      <c r="W79" s="37">
        <f t="shared" si="3"/>
        <v>8.9400000000000007E-2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8</v>
      </c>
      <c r="V80" s="155">
        <f t="shared" si="2"/>
        <v>8</v>
      </c>
      <c r="W80" s="37">
        <f t="shared" si="3"/>
        <v>0.14304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9</v>
      </c>
      <c r="V83" s="155">
        <f t="shared" si="2"/>
        <v>9</v>
      </c>
      <c r="W83" s="37">
        <f t="shared" si="3"/>
        <v>0.16092000000000001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22</v>
      </c>
      <c r="V84" s="156">
        <f>IFERROR(SUM(V78:V83),"0")</f>
        <v>22</v>
      </c>
      <c r="W84" s="156">
        <f>IFERROR(IF(W78="",0,W78),"0")+IFERROR(IF(W79="",0,W79),"0")+IFERROR(IF(W80="",0,W80),"0")+IFERROR(IF(W81="",0,W81),"0")+IFERROR(IF(W82="",0,W82),"0")+IFERROR(IF(W83="",0,W83),"0")</f>
        <v>0.39336000000000004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79.199999999999989</v>
      </c>
      <c r="V85" s="156">
        <f>IFERROR(SUMPRODUCT(V78:V83*H78:H83),"0")</f>
        <v>79.199999999999989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5</v>
      </c>
      <c r="V90" s="155">
        <f>IFERROR(IF(U90="","",U90),"")</f>
        <v>5</v>
      </c>
      <c r="W90" s="37">
        <f>IFERROR(IF(U90="","",U90*0.0155),"")</f>
        <v>7.7499999999999999E-2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5</v>
      </c>
      <c r="V91" s="156">
        <f>IFERROR(SUM(V88:V90),"0")</f>
        <v>5</v>
      </c>
      <c r="W91" s="156">
        <f>IFERROR(IF(W88="",0,W88),"0")+IFERROR(IF(W89="",0,W89),"0")+IFERROR(IF(W90="",0,W90),"0")</f>
        <v>7.7499999999999999E-2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15.4</v>
      </c>
      <c r="V92" s="156">
        <f>IFERROR(SUMPRODUCT(V88:V90*H88:H90),"0")</f>
        <v>15.4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19</v>
      </c>
      <c r="V96" s="155">
        <f>IFERROR(IF(U96="","",U96),"")</f>
        <v>19</v>
      </c>
      <c r="W96" s="37">
        <f>IFERROR(IF(U96="","",U96*0.0155),"")</f>
        <v>0.29449999999999998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2</v>
      </c>
      <c r="V97" s="155">
        <f>IFERROR(IF(U97="","",U97),"")</f>
        <v>2</v>
      </c>
      <c r="W97" s="37">
        <f>IFERROR(IF(U97="","",U97*0.0155),"")</f>
        <v>3.1E-2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25</v>
      </c>
      <c r="V98" s="155">
        <f>IFERROR(IF(U98="","",U98),"")</f>
        <v>25</v>
      </c>
      <c r="W98" s="37">
        <f>IFERROR(IF(U98="","",U98*0.0155),"")</f>
        <v>0.38750000000000001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48</v>
      </c>
      <c r="V99" s="156">
        <f>IFERROR(SUM(V95:V98),"0")</f>
        <v>48</v>
      </c>
      <c r="W99" s="156">
        <f>IFERROR(IF(W95="",0,W95),"0")+IFERROR(IF(W96="",0,W96),"0")+IFERROR(IF(W97="",0,W97),"0")+IFERROR(IF(W98="",0,W98),"0")</f>
        <v>0.74399999999999999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344.32</v>
      </c>
      <c r="V100" s="156">
        <f>IFERROR(SUMPRODUCT(V95:V98*H95:H98),"0")</f>
        <v>344.32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12</v>
      </c>
      <c r="V103" s="155">
        <f>IFERROR(IF(U103="","",U103),"")</f>
        <v>12</v>
      </c>
      <c r="W103" s="37">
        <f>IFERROR(IF(U103="","",U103*0.01788),"")</f>
        <v>0.21456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10</v>
      </c>
      <c r="V104" s="155">
        <f>IFERROR(IF(U104="","",U104),"")</f>
        <v>10</v>
      </c>
      <c r="W104" s="37">
        <f>IFERROR(IF(U104="","",U104*0.01788),"")</f>
        <v>0.17880000000000001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22</v>
      </c>
      <c r="V105" s="156">
        <f>IFERROR(SUM(V103:V104),"0")</f>
        <v>22</v>
      </c>
      <c r="W105" s="156">
        <f>IFERROR(IF(W103="",0,W103),"0")+IFERROR(IF(W104="",0,W104),"0")</f>
        <v>0.39336000000000004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66</v>
      </c>
      <c r="V106" s="156">
        <f>IFERROR(SUMPRODUCT(V103:V104*H103:H104),"0")</f>
        <v>66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7</v>
      </c>
      <c r="V109" s="155">
        <f>IFERROR(IF(U109="","",U109),"")</f>
        <v>7</v>
      </c>
      <c r="W109" s="37">
        <f>IFERROR(IF(U109="","",U109*0.01788),"")</f>
        <v>0.12515999999999999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7</v>
      </c>
      <c r="V110" s="156">
        <f>IFERROR(SUM(V109:V109),"0")</f>
        <v>7</v>
      </c>
      <c r="W110" s="156">
        <f>IFERROR(IF(W109="",0,W109),"0")</f>
        <v>0.12515999999999999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21</v>
      </c>
      <c r="V111" s="156">
        <f>IFERROR(SUMPRODUCT(V109:V109*H109:H109),"0")</f>
        <v>21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8</v>
      </c>
      <c r="V116" s="155">
        <f>IFERROR(IF(U116="","",U116),"")</f>
        <v>8</v>
      </c>
      <c r="W116" s="37">
        <f>IFERROR(IF(U116="","",U116*0.01788),"")</f>
        <v>0.14304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6</v>
      </c>
      <c r="V117" s="155">
        <f>IFERROR(IF(U117="","",U117),"")</f>
        <v>6</v>
      </c>
      <c r="W117" s="37">
        <f>IFERROR(IF(U117="","",U117*0.01788),"")</f>
        <v>0.10728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14</v>
      </c>
      <c r="V118" s="156">
        <f>IFERROR(SUM(V114:V117),"0")</f>
        <v>14</v>
      </c>
      <c r="W118" s="156">
        <f>IFERROR(IF(W114="",0,W114),"0")+IFERROR(IF(W115="",0,W115),"0")+IFERROR(IF(W116="",0,W116),"0")+IFERROR(IF(W117="",0,W117),"0")</f>
        <v>0.25031999999999999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42</v>
      </c>
      <c r="V119" s="156">
        <f>IFERROR(SUMPRODUCT(V114:V117*H114:H117),"0")</f>
        <v>42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50</v>
      </c>
      <c r="V143" s="155">
        <f>IFERROR(IF(U143="","",U143),"")</f>
        <v>50</v>
      </c>
      <c r="W143" s="37">
        <f>IFERROR(IF(U143="","",U143*0.0155),"")</f>
        <v>0.77500000000000002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50</v>
      </c>
      <c r="V144" s="156">
        <f>IFERROR(SUM(V143:V143),"0")</f>
        <v>50</v>
      </c>
      <c r="W144" s="156">
        <f>IFERROR(IF(W143="",0,W143),"0")</f>
        <v>0.77500000000000002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300</v>
      </c>
      <c r="V145" s="156">
        <f>IFERROR(SUMPRODUCT(V143:V143*H143:H143),"0")</f>
        <v>300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86</v>
      </c>
      <c r="V147" s="155">
        <f>IFERROR(IF(U147="","",U147),"")</f>
        <v>86</v>
      </c>
      <c r="W147" s="37">
        <f>IFERROR(IF(U147="","",U147*0.00936),"")</f>
        <v>0.80496000000000001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86</v>
      </c>
      <c r="V151" s="156">
        <f>IFERROR(SUM(V147:V150),"0")</f>
        <v>86</v>
      </c>
      <c r="W151" s="156">
        <f>IFERROR(IF(W147="",0,W147),"0")+IFERROR(IF(W148="",0,W148),"0")+IFERROR(IF(W149="",0,W149),"0")+IFERROR(IF(W150="",0,W150),"0")</f>
        <v>0.80496000000000001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232.20000000000002</v>
      </c>
      <c r="V152" s="156">
        <f>IFERROR(SUMPRODUCT(V147:V150*H147:H150),"0")</f>
        <v>232.20000000000002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26</v>
      </c>
      <c r="V162" s="155">
        <f t="shared" si="4"/>
        <v>26</v>
      </c>
      <c r="W162" s="37">
        <f>IFERROR(IF(U162="","",U162*0.00502),"")</f>
        <v>0.13052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26</v>
      </c>
      <c r="V164" s="156">
        <f>IFERROR(SUM(V154:V163),"0")</f>
        <v>26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0.13052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46.800000000000004</v>
      </c>
      <c r="V165" s="156">
        <f>IFERROR(SUMPRODUCT(V154:V163*H154:H163),"0")</f>
        <v>46.800000000000004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6</v>
      </c>
      <c r="V175" s="155">
        <f>IFERROR(IF(U175="","",U175),"")</f>
        <v>6</v>
      </c>
      <c r="W175" s="37">
        <f>IFERROR(IF(U175="","",U175*0.00866),"")</f>
        <v>5.1959999999999992E-2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6</v>
      </c>
      <c r="V177" s="156">
        <f>IFERROR(SUM(V173:V176),"0")</f>
        <v>6</v>
      </c>
      <c r="W177" s="156">
        <f>IFERROR(IF(W173="",0,W173),"0")+IFERROR(IF(W174="",0,W174),"0")+IFERROR(IF(W175="",0,W175),"0")+IFERROR(IF(W176="",0,W176),"0")</f>
        <v>5.1959999999999992E-2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30</v>
      </c>
      <c r="V178" s="156">
        <f>IFERROR(SUMPRODUCT(V173:V176*H173:H176),"0")</f>
        <v>30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8</v>
      </c>
      <c r="V187" s="155">
        <f>IFERROR(IF(U187="","",U187),"")</f>
        <v>8</v>
      </c>
      <c r="W187" s="37">
        <f>IFERROR(IF(U187="","",U187*0.01788),"")</f>
        <v>0.14304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8</v>
      </c>
      <c r="V189" s="156">
        <f>IFERROR(SUM(V187:V188),"0")</f>
        <v>8</v>
      </c>
      <c r="W189" s="156">
        <f>IFERROR(IF(W187="",0,W187),"0")+IFERROR(IF(W188="",0,W188),"0")</f>
        <v>0.14304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24</v>
      </c>
      <c r="V190" s="156">
        <f>IFERROR(SUMPRODUCT(V187:V188*H187:H188),"0")</f>
        <v>24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17</v>
      </c>
      <c r="V212" s="155">
        <f>IFERROR(IF(U212="","",U212),"")</f>
        <v>17</v>
      </c>
      <c r="W212" s="37">
        <f>IFERROR(IF(U212="","",U212*0.0155),"")</f>
        <v>0.26350000000000001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17</v>
      </c>
      <c r="V213" s="156">
        <f>IFERROR(SUM(V209:V212),"0")</f>
        <v>17</v>
      </c>
      <c r="W213" s="156">
        <f>IFERROR(IF(W209="",0,W209),"0")+IFERROR(IF(W210="",0,W210),"0")+IFERROR(IF(W211="",0,W211),"0")+IFERROR(IF(W212="",0,W212),"0")</f>
        <v>0.26350000000000001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122.4</v>
      </c>
      <c r="V214" s="156">
        <f>IFERROR(SUMPRODUCT(V209:V212*H209:H212),"0")</f>
        <v>122.4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2082.08</v>
      </c>
      <c r="V243" s="156">
        <f>IFERROR(V24+V33+V41+V47+V57+V64+V69+V75+V85+V92+V100+V106+V111+V119+V124+V130+V135+V141+V145+V152+V165+V170+V178+V183+V190+V195+V200+V206+V214+V219+V225+V231+V237+V242,"0")</f>
        <v>2082.08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2227.6567999999993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2227.6567999999993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2352.6567999999993</v>
      </c>
      <c r="V246" s="156">
        <f>GrossWeightTotalR+PalletQtyTotalR*25</f>
        <v>2352.6567999999993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469</v>
      </c>
      <c r="V247" s="156">
        <f>IFERROR(V23+V32+V40+V46+V56+V63+V68+V74+V84+V91+V99+V105+V110+V118+V123+V129+V134+V140+V144+V151+V164+V169+V177+V182+V189+V194+V199+V205+V213+V218+V224+V230+V236+V241,"0")</f>
        <v>469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5.8365400000000003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60</v>
      </c>
      <c r="E253" s="47">
        <f>IFERROR(U44*H44,"0")+IFERROR(U45*H45,"0")</f>
        <v>26.4</v>
      </c>
      <c r="F253" s="47">
        <f>IFERROR(U50*H50,"0")+IFERROR(U51*H51,"0")+IFERROR(U52*H52,"0")+IFERROR(U53*H53,"0")+IFERROR(U54*H54,"0")+IFERROR(U55*H55,"0")</f>
        <v>172.16</v>
      </c>
      <c r="G253" s="47">
        <f>IFERROR(U60*H60,"0")+IFERROR(U61*H61,"0")+IFERROR(U62*H62,"0")</f>
        <v>475</v>
      </c>
      <c r="H253" s="47">
        <f>IFERROR(U67*H67,"0")</f>
        <v>0</v>
      </c>
      <c r="I253" s="47">
        <f>IFERROR(U72*H72,"0")+IFERROR(U73*H73,"0")</f>
        <v>25.200000000000003</v>
      </c>
      <c r="J253" s="47">
        <f>IFERROR(U78*H78,"0")+IFERROR(U79*H79,"0")+IFERROR(U80*H80,"0")+IFERROR(U81*H81,"0")+IFERROR(U82*H82,"0")+IFERROR(U83*H83,"0")</f>
        <v>79.199999999999989</v>
      </c>
      <c r="K253" s="47">
        <f>IFERROR(U88*H88,"0")+IFERROR(U89*H89,"0")+IFERROR(U90*H90,"0")</f>
        <v>15.4</v>
      </c>
      <c r="L253" s="47">
        <f>IFERROR(U95*H95,"0")+IFERROR(U96*H96,"0")+IFERROR(U97*H97,"0")+IFERROR(U98*H98,"0")</f>
        <v>344.32</v>
      </c>
      <c r="M253" s="47">
        <f>IFERROR(U103*H103,"0")+IFERROR(U104*H104,"0")</f>
        <v>66</v>
      </c>
      <c r="N253" s="47">
        <f>IFERROR(U109*H109,"0")</f>
        <v>21</v>
      </c>
      <c r="O253" s="47">
        <f>IFERROR(U114*H114,"0")+IFERROR(U115*H115,"0")+IFERROR(U116*H116,"0")+IFERROR(U117*H117,"0")</f>
        <v>42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579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30</v>
      </c>
      <c r="V253" s="47">
        <f>IFERROR(U187*H187,"0")+IFERROR(U188*H188,"0")</f>
        <v>24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122.4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1203.8800000000001</v>
      </c>
      <c r="B256" s="61">
        <f>SUMPRODUCT(--(AZ:AZ="ПГП"),--(T:T="кор"),H:H,V:V)+SUMPRODUCT(--(AZ:AZ="ПГП"),--(T:T="кг"),V:V)</f>
        <v>878.2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2023-09-22T11:50:17Z</dcterms:modified>
</cp:coreProperties>
</file>