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<sst xmlns="http://schemas.openxmlformats.org/spreadsheetml/2006/main" count="782" uniqueCount="322">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</sst>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 t="s">
        <v>321</v>
      </c>
      <c r="I5" s="329"/>
      <c r="J5" s="329"/>
      <c r="K5" s="327"/>
      <c r="M5" s="25" t="s">
        <v>9</v>
      </c>
      <c r="N5" s="322">
        <v>45194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0.41666666666666669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200</v>
      </c>
      <c r="V30" s="155">
        <f>IFERROR(IF(U30="","",U30),"")</f>
        <v>200</v>
      </c>
      <c r="W30" s="37">
        <f>IFERROR(IF(U30="","",U30*0.00936),"")</f>
        <v>1.8720000000000001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200</v>
      </c>
      <c r="V32" s="156">
        <f>IFERROR(SUM(V28:V31),"0")</f>
        <v>200</v>
      </c>
      <c r="W32" s="156">
        <f>IFERROR(IF(W28="",0,W28),"0")+IFERROR(IF(W29="",0,W29),"0")+IFERROR(IF(W30="",0,W30),"0")+IFERROR(IF(W31="",0,W31),"0")</f>
        <v>1.8720000000000001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300</v>
      </c>
      <c r="V33" s="156">
        <f>IFERROR(SUMPRODUCT(V28:V31*H28:H31),"0")</f>
        <v>300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183</v>
      </c>
      <c r="V83" s="155">
        <f t="shared" si="2"/>
        <v>183</v>
      </c>
      <c r="W83" s="37">
        <f t="shared" si="3"/>
        <v>3.2720400000000001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183</v>
      </c>
      <c r="V84" s="156">
        <f>IFERROR(SUM(V78:V83),"0")</f>
        <v>183</v>
      </c>
      <c r="W84" s="156">
        <f>IFERROR(IF(W78="",0,W78),"0")+IFERROR(IF(W79="",0,W79),"0")+IFERROR(IF(W80="",0,W80),"0")+IFERROR(IF(W81="",0,W81),"0")+IFERROR(IF(W82="",0,W82),"0")+IFERROR(IF(W83="",0,W83),"0")</f>
        <v>3.2720400000000001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658.80000000000007</v>
      </c>
      <c r="V85" s="156">
        <f>IFERROR(SUMPRODUCT(V78:V83*H78:H83),"0")</f>
        <v>658.80000000000007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150</v>
      </c>
      <c r="V96" s="155">
        <f>IFERROR(IF(U96="","",U96),"")</f>
        <v>150</v>
      </c>
      <c r="W96" s="37">
        <f>IFERROR(IF(U96="","",U96*0.0155),"")</f>
        <v>2.3250000000000002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200</v>
      </c>
      <c r="V98" s="155">
        <f>IFERROR(IF(U98="","",U98),"")</f>
        <v>200</v>
      </c>
      <c r="W98" s="37">
        <f>IFERROR(IF(U98="","",U98*0.0155),"")</f>
        <v>3.1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350</v>
      </c>
      <c r="V99" s="156">
        <f>IFERROR(SUM(V95:V98),"0")</f>
        <v>350</v>
      </c>
      <c r="W99" s="156">
        <f>IFERROR(IF(W95="",0,W95),"0")+IFERROR(IF(W96="",0,W96),"0")+IFERROR(IF(W97="",0,W97),"0")+IFERROR(IF(W98="",0,W98),"0")</f>
        <v>5.4250000000000007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2520</v>
      </c>
      <c r="V100" s="156">
        <f>IFERROR(SUMPRODUCT(V95:V98*H95:H98),"0")</f>
        <v>2520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292</v>
      </c>
      <c r="V143" s="155">
        <f>IFERROR(IF(U143="","",U143),"")</f>
        <v>292</v>
      </c>
      <c r="W143" s="37">
        <f>IFERROR(IF(U143="","",U143*0.0155),"")</f>
        <v>4.5259999999999998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292</v>
      </c>
      <c r="V144" s="156">
        <f>IFERROR(SUM(V143:V143),"0")</f>
        <v>292</v>
      </c>
      <c r="W144" s="156">
        <f>IFERROR(IF(W143="",0,W143),"0")</f>
        <v>4.5259999999999998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1752</v>
      </c>
      <c r="V145" s="156">
        <f>IFERROR(SUMPRODUCT(V143:V143*H143:H143),"0")</f>
        <v>1752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5230.8</v>
      </c>
      <c r="V243" s="156">
        <f>IFERROR(V24+V33+V41+V47+V57+V64+V69+V75+V85+V92+V100+V106+V111+V119+V124+V130+V135+V141+V145+V152+V165+V170+V178+V183+V190+V195+V200+V206+V214+V219+V225+V231+V237+V242,"0")</f>
        <v>5230.8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5619.9387999999999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5619.9387999999999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12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12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5919.9387999999999</v>
      </c>
      <c r="V246" s="156">
        <f>GrossWeightTotalR+PalletQtyTotalR*25</f>
        <v>5919.9387999999999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1025</v>
      </c>
      <c r="V247" s="156">
        <f>IFERROR(V23+V32+V40+V46+V56+V63+V68+V74+V84+V91+V99+V105+V110+V118+V123+V129+V134+V140+V144+V151+V164+V169+V177+V182+V189+V194+V199+V205+V213+V218+V224+V230+V236+V241,"0")</f>
        <v>1025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15.095040000000001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300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658.80000000000007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2520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1752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2520</v>
      </c>
      <c r="B256" s="61">
        <f>SUMPRODUCT(--(AZ:AZ="ПГП"),--(T:T="кор"),H:H,V:V)+SUMPRODUCT(--(AZ:AZ="ПГП"),--(T:T="кг"),V:V)</f>
        <v>2710.8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2023-09-22T11:57:21Z</dcterms:modified>
</cp:coreProperties>
</file>