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<sst xmlns="http://schemas.openxmlformats.org/spreadsheetml/2006/main" count="782" uniqueCount="322">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</sst>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0.41666666666666669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32</v>
      </c>
      <c r="V30" s="155">
        <f>IFERROR(IF(U30="","",U30),"")</f>
        <v>32</v>
      </c>
      <c r="W30" s="37">
        <f>IFERROR(IF(U30="","",U30*0.00936),"")</f>
        <v>0.29952000000000001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32</v>
      </c>
      <c r="V32" s="156">
        <f>IFERROR(SUM(V28:V31),"0")</f>
        <v>32</v>
      </c>
      <c r="W32" s="156">
        <f>IFERROR(IF(W28="",0,W28),"0")+IFERROR(IF(W29="",0,W29),"0")+IFERROR(IF(W30="",0,W30),"0")+IFERROR(IF(W31="",0,W31),"0")</f>
        <v>0.29952000000000001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48</v>
      </c>
      <c r="V33" s="156">
        <f>IFERROR(SUMPRODUCT(V28:V31*H28:H31),"0")</f>
        <v>48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1</v>
      </c>
      <c r="V39" s="155">
        <f>IFERROR(IF(U39="","",U39),"")</f>
        <v>1</v>
      </c>
      <c r="W39" s="37">
        <f>IFERROR(IF(U39="","",U39*0.0155),"")</f>
        <v>1.55E-2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1</v>
      </c>
      <c r="V40" s="156">
        <f>IFERROR(SUM(V36:V39),"0")</f>
        <v>1</v>
      </c>
      <c r="W40" s="156">
        <f>IFERROR(IF(W36="",0,W36),"0")+IFERROR(IF(W37="",0,W37),"0")+IFERROR(IF(W38="",0,W38),"0")+IFERROR(IF(W39="",0,W39),"0")</f>
        <v>1.55E-2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6</v>
      </c>
      <c r="V41" s="156">
        <f>IFERROR(SUMPRODUCT(V36:V39*H36:H39),"0")</f>
        <v>6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5</v>
      </c>
      <c r="V80" s="155">
        <f t="shared" si="2"/>
        <v>5</v>
      </c>
      <c r="W80" s="37">
        <f t="shared" si="3"/>
        <v>8.9400000000000007E-2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27</v>
      </c>
      <c r="V83" s="155">
        <f t="shared" si="2"/>
        <v>27</v>
      </c>
      <c r="W83" s="37">
        <f t="shared" si="3"/>
        <v>0.48276000000000002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32</v>
      </c>
      <c r="V84" s="156">
        <f>IFERROR(SUM(V78:V83),"0")</f>
        <v>32</v>
      </c>
      <c r="W84" s="156">
        <f>IFERROR(IF(W78="",0,W78),"0")+IFERROR(IF(W79="",0,W79),"0")+IFERROR(IF(W80="",0,W80),"0")+IFERROR(IF(W81="",0,W81),"0")+IFERROR(IF(W82="",0,W82),"0")+IFERROR(IF(W83="",0,W83),"0")</f>
        <v>0.57216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115.2</v>
      </c>
      <c r="V85" s="156">
        <f>IFERROR(SUMPRODUCT(V78:V83*H78:H83),"0")</f>
        <v>115.2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19</v>
      </c>
      <c r="V95" s="155">
        <f>IFERROR(IF(U95="","",U95),"")</f>
        <v>19</v>
      </c>
      <c r="W95" s="37">
        <f>IFERROR(IF(U95="","",U95*0.0155),"")</f>
        <v>0.29449999999999998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23</v>
      </c>
      <c r="V96" s="155">
        <f>IFERROR(IF(U96="","",U96),"")</f>
        <v>23</v>
      </c>
      <c r="W96" s="37">
        <f>IFERROR(IF(U96="","",U96*0.0155),"")</f>
        <v>0.35649999999999998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6</v>
      </c>
      <c r="V97" s="155">
        <f>IFERROR(IF(U97="","",U97),"")</f>
        <v>6</v>
      </c>
      <c r="W97" s="37">
        <f>IFERROR(IF(U97="","",U97*0.0155),"")</f>
        <v>9.2999999999999999E-2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48</v>
      </c>
      <c r="V99" s="156">
        <f>IFERROR(SUM(V95:V98),"0")</f>
        <v>48</v>
      </c>
      <c r="W99" s="156">
        <f>IFERROR(IF(W95="",0,W95),"0")+IFERROR(IF(W96="",0,W96),"0")+IFERROR(IF(W97="",0,W97),"0")+IFERROR(IF(W98="",0,W98),"0")</f>
        <v>0.74399999999999999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337.6</v>
      </c>
      <c r="V100" s="156">
        <f>IFERROR(SUMPRODUCT(V95:V98*H95:H98),"0")</f>
        <v>337.6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1</v>
      </c>
      <c r="V103" s="155">
        <f>IFERROR(IF(U103="","",U103),"")</f>
        <v>1</v>
      </c>
      <c r="W103" s="37">
        <f>IFERROR(IF(U103="","",U103*0.01788),"")</f>
        <v>1.788E-2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7</v>
      </c>
      <c r="V104" s="155">
        <f>IFERROR(IF(U104="","",U104),"")</f>
        <v>7</v>
      </c>
      <c r="W104" s="37">
        <f>IFERROR(IF(U104="","",U104*0.01788),"")</f>
        <v>0.12515999999999999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8</v>
      </c>
      <c r="V105" s="156">
        <f>IFERROR(SUM(V103:V104),"0")</f>
        <v>8</v>
      </c>
      <c r="W105" s="156">
        <f>IFERROR(IF(W103="",0,W103),"0")+IFERROR(IF(W104="",0,W104),"0")</f>
        <v>0.14304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24</v>
      </c>
      <c r="V106" s="156">
        <f>IFERROR(SUMPRODUCT(V103:V104*H103:H104),"0")</f>
        <v>24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20</v>
      </c>
      <c r="V109" s="155">
        <f>IFERROR(IF(U109="","",U109),"")</f>
        <v>20</v>
      </c>
      <c r="W109" s="37">
        <f>IFERROR(IF(U109="","",U109*0.01788),"")</f>
        <v>0.35760000000000003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20</v>
      </c>
      <c r="V110" s="156">
        <f>IFERROR(SUM(V109:V109),"0")</f>
        <v>20</v>
      </c>
      <c r="W110" s="156">
        <f>IFERROR(IF(W109="",0,W109),"0")</f>
        <v>0.35760000000000003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60</v>
      </c>
      <c r="V111" s="156">
        <f>IFERROR(SUMPRODUCT(V109:V109*H109:H109),"0")</f>
        <v>60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1</v>
      </c>
      <c r="V117" s="155">
        <f>IFERROR(IF(U117="","",U117),"")</f>
        <v>1</v>
      </c>
      <c r="W117" s="37">
        <f>IFERROR(IF(U117="","",U117*0.01788),"")</f>
        <v>1.788E-2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1</v>
      </c>
      <c r="V118" s="156">
        <f>IFERROR(SUM(V114:V117),"0")</f>
        <v>1</v>
      </c>
      <c r="W118" s="156">
        <f>IFERROR(IF(W114="",0,W114),"0")+IFERROR(IF(W115="",0,W115),"0")+IFERROR(IF(W116="",0,W116),"0")+IFERROR(IF(W117="",0,W117),"0")</f>
        <v>1.788E-2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3</v>
      </c>
      <c r="V119" s="156">
        <f>IFERROR(SUMPRODUCT(V114:V117*H114:H117),"0")</f>
        <v>3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11</v>
      </c>
      <c r="V139" s="155">
        <f>IFERROR(IF(U139="","",U139),"")</f>
        <v>11</v>
      </c>
      <c r="W139" s="37">
        <f>IFERROR(IF(U139="","",U139*0.00502),"")</f>
        <v>5.5220000000000005E-2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11</v>
      </c>
      <c r="V140" s="156">
        <f>IFERROR(SUM(V139:V139),"0")</f>
        <v>11</v>
      </c>
      <c r="W140" s="156">
        <f>IFERROR(IF(W139="",0,W139),"0")</f>
        <v>5.5220000000000005E-2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19.8</v>
      </c>
      <c r="V141" s="156">
        <f>IFERROR(SUMPRODUCT(V139:V139*H139:H139),"0")</f>
        <v>19.8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26</v>
      </c>
      <c r="V147" s="155">
        <f>IFERROR(IF(U147="","",U147),"")</f>
        <v>26</v>
      </c>
      <c r="W147" s="37">
        <f>IFERROR(IF(U147="","",U147*0.00936),"")</f>
        <v>0.24336000000000002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26</v>
      </c>
      <c r="V151" s="156">
        <f>IFERROR(SUM(V147:V150),"0")</f>
        <v>26</v>
      </c>
      <c r="W151" s="156">
        <f>IFERROR(IF(W147="",0,W147),"0")+IFERROR(IF(W148="",0,W148),"0")+IFERROR(IF(W149="",0,W149),"0")+IFERROR(IF(W150="",0,W150),"0")</f>
        <v>0.24336000000000002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70.2</v>
      </c>
      <c r="V152" s="156">
        <f>IFERROR(SUMPRODUCT(V147:V150*H147:H150),"0")</f>
        <v>70.2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6</v>
      </c>
      <c r="V155" s="155">
        <f t="shared" si="4"/>
        <v>6</v>
      </c>
      <c r="W155" s="37">
        <f t="shared" si="5"/>
        <v>5.6160000000000002E-2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9</v>
      </c>
      <c r="V160" s="155">
        <f t="shared" si="4"/>
        <v>9</v>
      </c>
      <c r="W160" s="37">
        <f>IFERROR(IF(U160="","",U160*0.0155),"")</f>
        <v>0.13950000000000001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15</v>
      </c>
      <c r="V164" s="156">
        <f>IFERROR(SUM(V154:V163),"0")</f>
        <v>15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0.19566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71.7</v>
      </c>
      <c r="V165" s="156">
        <f>IFERROR(SUMPRODUCT(V154:V163*H154:H163),"0")</f>
        <v>71.7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24</v>
      </c>
      <c r="V175" s="155">
        <f>IFERROR(IF(U175="","",U175),"")</f>
        <v>24</v>
      </c>
      <c r="W175" s="37">
        <f>IFERROR(IF(U175="","",U175*0.00866),"")</f>
        <v>0.20783999999999997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24</v>
      </c>
      <c r="V177" s="156">
        <f>IFERROR(SUM(V173:V176),"0")</f>
        <v>24</v>
      </c>
      <c r="W177" s="156">
        <f>IFERROR(IF(W173="",0,W173),"0")+IFERROR(IF(W174="",0,W174),"0")+IFERROR(IF(W175="",0,W175),"0")+IFERROR(IF(W176="",0,W176),"0")</f>
        <v>0.20783999999999997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120</v>
      </c>
      <c r="V178" s="156">
        <f>IFERROR(SUMPRODUCT(V173:V176*H173:H176),"0")</f>
        <v>120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11</v>
      </c>
      <c r="V187" s="155">
        <f>IFERROR(IF(U187="","",U187),"")</f>
        <v>11</v>
      </c>
      <c r="W187" s="37">
        <f>IFERROR(IF(U187="","",U187*0.01788),"")</f>
        <v>0.19667999999999999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11</v>
      </c>
      <c r="V189" s="156">
        <f>IFERROR(SUM(V187:V188),"0")</f>
        <v>11</v>
      </c>
      <c r="W189" s="156">
        <f>IFERROR(IF(W187="",0,W187),"0")+IFERROR(IF(W188="",0,W188),"0")</f>
        <v>0.19667999999999999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33</v>
      </c>
      <c r="V190" s="156">
        <f>IFERROR(SUMPRODUCT(V187:V188*H187:H188),"0")</f>
        <v>33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1</v>
      </c>
      <c r="V212" s="155">
        <f>IFERROR(IF(U212="","",U212),"")</f>
        <v>1</v>
      </c>
      <c r="W212" s="37">
        <f>IFERROR(IF(U212="","",U212*0.0155),"")</f>
        <v>1.55E-2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1</v>
      </c>
      <c r="V213" s="156">
        <f>IFERROR(SUM(V209:V212),"0")</f>
        <v>1</v>
      </c>
      <c r="W213" s="156">
        <f>IFERROR(IF(W209="",0,W209),"0")+IFERROR(IF(W210="",0,W210),"0")+IFERROR(IF(W211="",0,W211),"0")+IFERROR(IF(W212="",0,W212),"0")</f>
        <v>1.55E-2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7.2</v>
      </c>
      <c r="V214" s="156">
        <f>IFERROR(SUMPRODUCT(V209:V212*H209:H212),"0")</f>
        <v>7.2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915.7</v>
      </c>
      <c r="V243" s="156">
        <f>IFERROR(V24+V33+V41+V47+V57+V64+V69+V75+V85+V92+V100+V106+V111+V119+V124+V130+V135+V141+V145+V152+V165+V170+V178+V183+V190+V195+V200+V206+V214+V219+V225+V231+V237+V242,"0")</f>
        <v>915.7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1007.3648000000003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1007.3648000000003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1082.3648000000003</v>
      </c>
      <c r="V246" s="156">
        <f>GrossWeightTotalR+PalletQtyTotalR*25</f>
        <v>1082.3648000000003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230</v>
      </c>
      <c r="V247" s="156">
        <f>IFERROR(V23+V32+V40+V46+V56+V63+V68+V74+V84+V91+V99+V105+V110+V118+V123+V129+V134+V140+V144+V151+V164+V169+V177+V182+V189+V194+V199+V205+V213+V218+V224+V230+V236+V241,"0")</f>
        <v>230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3.0639600000000002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48</v>
      </c>
      <c r="D253" s="47">
        <f>IFERROR(U36*H36,"0")+IFERROR(U37*H37,"0")+IFERROR(U38*H38,"0")+IFERROR(U39*H39,"0")</f>
        <v>6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115.2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337.6</v>
      </c>
      <c r="M253" s="47">
        <f>IFERROR(U103*H103,"0")+IFERROR(U104*H104,"0")</f>
        <v>24</v>
      </c>
      <c r="N253" s="47">
        <f>IFERROR(U109*H109,"0")</f>
        <v>60</v>
      </c>
      <c r="O253" s="47">
        <f>IFERROR(U114*H114,"0")+IFERROR(U115*H115,"0")+IFERROR(U116*H116,"0")+IFERROR(U117*H117,"0")</f>
        <v>3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161.69999999999999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120</v>
      </c>
      <c r="V253" s="47">
        <f>IFERROR(U187*H187,"0")+IFERROR(U188*H188,"0")</f>
        <v>33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7.2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470.8</v>
      </c>
      <c r="B256" s="61">
        <f>SUMPRODUCT(--(AZ:AZ="ПГП"),--(T:T="кор"),H:H,V:V)+SUMPRODUCT(--(AZ:AZ="ПГП"),--(T:T="кг"),V:V)</f>
        <v>444.9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2023-09-22T11:59:08Z</dcterms:modified>
</cp:coreProperties>
</file>