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V417" i="1"/>
  <c r="U417" i="1"/>
  <c r="V416" i="1"/>
  <c r="W416" i="1" s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V326" i="1" s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V314" i="1" s="1"/>
  <c r="M310" i="1"/>
  <c r="U307" i="1"/>
  <c r="V306" i="1"/>
  <c r="U306" i="1"/>
  <c r="V305" i="1"/>
  <c r="M305" i="1"/>
  <c r="U303" i="1"/>
  <c r="U302" i="1"/>
  <c r="V301" i="1"/>
  <c r="V302" i="1" s="1"/>
  <c r="M301" i="1"/>
  <c r="U299" i="1"/>
  <c r="V298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V245" i="1" s="1"/>
  <c r="M242" i="1"/>
  <c r="U240" i="1"/>
  <c r="V239" i="1"/>
  <c r="U239" i="1"/>
  <c r="V238" i="1"/>
  <c r="W238" i="1" s="1"/>
  <c r="M238" i="1"/>
  <c r="W237" i="1"/>
  <c r="V237" i="1"/>
  <c r="V236" i="1"/>
  <c r="W236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W206" i="1" s="1"/>
  <c r="M193" i="1"/>
  <c r="W192" i="1"/>
  <c r="V192" i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2" i="1" s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V144" i="1" s="1"/>
  <c r="M136" i="1"/>
  <c r="U133" i="1"/>
  <c r="U132" i="1"/>
  <c r="V131" i="1"/>
  <c r="V132" i="1" s="1"/>
  <c r="M131" i="1"/>
  <c r="V130" i="1"/>
  <c r="W130" i="1" s="1"/>
  <c r="M130" i="1"/>
  <c r="W129" i="1"/>
  <c r="V129" i="1"/>
  <c r="M129" i="1"/>
  <c r="U125" i="1"/>
  <c r="U124" i="1"/>
  <c r="W123" i="1"/>
  <c r="V123" i="1"/>
  <c r="M123" i="1"/>
  <c r="W122" i="1"/>
  <c r="V122" i="1"/>
  <c r="M122" i="1"/>
  <c r="V121" i="1"/>
  <c r="W121" i="1" s="1"/>
  <c r="M121" i="1"/>
  <c r="V120" i="1"/>
  <c r="M120" i="1"/>
  <c r="U117" i="1"/>
  <c r="U116" i="1"/>
  <c r="V115" i="1"/>
  <c r="W115" i="1" s="1"/>
  <c r="W114" i="1"/>
  <c r="V114" i="1"/>
  <c r="M114" i="1"/>
  <c r="V113" i="1"/>
  <c r="W113" i="1" s="1"/>
  <c r="W112" i="1"/>
  <c r="V112" i="1"/>
  <c r="M112" i="1"/>
  <c r="W111" i="1"/>
  <c r="W116" i="1" s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W98" i="1"/>
  <c r="W108" i="1" s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W95" i="1" s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W59" i="1"/>
  <c r="V59" i="1"/>
  <c r="V75" i="1" s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3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3" i="1" s="1"/>
  <c r="V23" i="1"/>
  <c r="U23" i="1"/>
  <c r="V22" i="1"/>
  <c r="M22" i="1"/>
  <c r="H10" i="1"/>
  <c r="J9" i="1"/>
  <c r="A9" i="1"/>
  <c r="H9" i="1" s="1"/>
  <c r="D7" i="1"/>
  <c r="N6" i="1"/>
  <c r="M2" i="1"/>
  <c r="V293" i="1" l="1"/>
  <c r="U466" i="1"/>
  <c r="W83" i="1"/>
  <c r="W74" i="1"/>
  <c r="V125" i="1"/>
  <c r="V145" i="1"/>
  <c r="V182" i="1"/>
  <c r="V183" i="1"/>
  <c r="W165" i="1"/>
  <c r="W182" i="1" s="1"/>
  <c r="V218" i="1"/>
  <c r="V226" i="1"/>
  <c r="V234" i="1"/>
  <c r="V272" i="1"/>
  <c r="V370" i="1"/>
  <c r="W367" i="1"/>
  <c r="W370" i="1" s="1"/>
  <c r="W390" i="1"/>
  <c r="D473" i="1"/>
  <c r="V116" i="1"/>
  <c r="A10" i="1"/>
  <c r="B473" i="1"/>
  <c r="V464" i="1"/>
  <c r="W27" i="1"/>
  <c r="W35" i="1"/>
  <c r="W37" i="1" s="1"/>
  <c r="V38" i="1"/>
  <c r="V42" i="1"/>
  <c r="V48" i="1"/>
  <c r="V467" i="1" s="1"/>
  <c r="V56" i="1"/>
  <c r="V84" i="1"/>
  <c r="V96" i="1"/>
  <c r="V109" i="1"/>
  <c r="F473" i="1"/>
  <c r="V124" i="1"/>
  <c r="W131" i="1"/>
  <c r="W132" i="1" s="1"/>
  <c r="W136" i="1"/>
  <c r="W144" i="1" s="1"/>
  <c r="W158" i="1"/>
  <c r="W162" i="1" s="1"/>
  <c r="W185" i="1"/>
  <c r="W187" i="1" s="1"/>
  <c r="J473" i="1"/>
  <c r="W239" i="1"/>
  <c r="V240" i="1"/>
  <c r="K473" i="1"/>
  <c r="V257" i="1"/>
  <c r="W269" i="1"/>
  <c r="W272" i="1" s="1"/>
  <c r="W287" i="1"/>
  <c r="W293" i="1" s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W443" i="1"/>
  <c r="V462" i="1"/>
  <c r="W460" i="1"/>
  <c r="W461" i="1" s="1"/>
  <c r="H473" i="1"/>
  <c r="F9" i="1"/>
  <c r="F10" i="1"/>
  <c r="W22" i="1"/>
  <c r="W23" i="1" s="1"/>
  <c r="W26" i="1"/>
  <c r="W32" i="1" s="1"/>
  <c r="E473" i="1"/>
  <c r="V74" i="1"/>
  <c r="W120" i="1"/>
  <c r="W124" i="1" s="1"/>
  <c r="G473" i="1"/>
  <c r="V133" i="1"/>
  <c r="I473" i="1"/>
  <c r="V151" i="1"/>
  <c r="V163" i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U467" i="1"/>
  <c r="V156" i="1"/>
  <c r="W153" i="1"/>
  <c r="W155" i="1" s="1"/>
  <c r="V188" i="1"/>
  <c r="V303" i="1"/>
  <c r="W301" i="1"/>
  <c r="W302" i="1" s="1"/>
  <c r="N473" i="1"/>
  <c r="W310" i="1"/>
  <c r="W314" i="1" s="1"/>
  <c r="V315" i="1"/>
  <c r="V391" i="1"/>
  <c r="V412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3" i="1" l="1"/>
  <c r="V466" i="1"/>
  <c r="W468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<sst xmlns="http://schemas.openxmlformats.org/spreadsheetml/2006/main" count="1672" uniqueCount="631">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</sst>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86" sqref="U28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68</v>
      </c>
      <c r="V47" s="306">
        <f>IFERROR(IF(U47="",0,CEILING((U47/$H47),1)*$H47),"")</f>
        <v>70.2</v>
      </c>
      <c r="W47" s="37">
        <f>IFERROR(IF(V47=0,"",ROUNDUP(V47/H47,0)*0.00753),"")</f>
        <v>0.19578000000000001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25.185185185185183</v>
      </c>
      <c r="V48" s="307">
        <f>IFERROR(V46/H46,"0")+IFERROR(V47/H47,"0")</f>
        <v>26</v>
      </c>
      <c r="W48" s="307">
        <f>IFERROR(IF(W46="",0,W46),"0")+IFERROR(IF(W47="",0,W47),"0")</f>
        <v>0.19578000000000001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68</v>
      </c>
      <c r="V49" s="307">
        <f>IFERROR(SUM(V46:V47),"0")</f>
        <v>70.2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400</v>
      </c>
      <c r="V52" s="306">
        <f>IFERROR(IF(U52="",0,CEILING((U52/$H52),1)*$H52),"")</f>
        <v>410.40000000000003</v>
      </c>
      <c r="W52" s="37">
        <f>IFERROR(IF(V52=0,"",ROUNDUP(V52/H52,0)*0.02175),"")</f>
        <v>0.8264999999999999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540</v>
      </c>
      <c r="V53" s="306">
        <f>IFERROR(IF(U53="",0,CEILING((U53/$H53),1)*$H53),"")</f>
        <v>540</v>
      </c>
      <c r="W53" s="37">
        <f>IFERROR(IF(V53=0,"",ROUNDUP(V53/H53,0)*0.00937),"")</f>
        <v>1.1244000000000001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157.03703703703704</v>
      </c>
      <c r="V55" s="307">
        <f>IFERROR(V52/H52,"0")+IFERROR(V53/H53,"0")+IFERROR(V54/H54,"0")</f>
        <v>158</v>
      </c>
      <c r="W55" s="307">
        <f>IFERROR(IF(W52="",0,W52),"0")+IFERROR(IF(W53="",0,W53),"0")+IFERROR(IF(W54="",0,W54),"0")</f>
        <v>1.9508999999999999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940</v>
      </c>
      <c r="V56" s="307">
        <f>IFERROR(SUM(V52:V54),"0")</f>
        <v>950.40000000000009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150</v>
      </c>
      <c r="V61" s="306">
        <f t="shared" si="2"/>
        <v>151.20000000000002</v>
      </c>
      <c r="W61" s="37">
        <f>IFERROR(IF(V61=0,"",ROUNDUP(V61/H61,0)*0.02175),"")</f>
        <v>0.30449999999999999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200</v>
      </c>
      <c r="V62" s="306">
        <f t="shared" si="2"/>
        <v>205.20000000000002</v>
      </c>
      <c r="W62" s="37">
        <f>IFERROR(IF(V62=0,"",ROUNDUP(V62/H62,0)*0.02175),"")</f>
        <v>0.41324999999999995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15</v>
      </c>
      <c r="V64" s="306">
        <f t="shared" si="2"/>
        <v>15</v>
      </c>
      <c r="W64" s="37">
        <f>IFERROR(IF(V64=0,"",ROUNDUP(V64/H64,0)*0.00753),"")</f>
        <v>3.7650000000000003E-2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80</v>
      </c>
      <c r="V66" s="306">
        <f t="shared" si="2"/>
        <v>80</v>
      </c>
      <c r="W66" s="37">
        <f t="shared" si="3"/>
        <v>0.18740000000000001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450</v>
      </c>
      <c r="V70" s="306">
        <f t="shared" si="2"/>
        <v>450</v>
      </c>
      <c r="W70" s="37">
        <f t="shared" si="3"/>
        <v>0.93699999999999994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180</v>
      </c>
      <c r="V72" s="306">
        <f t="shared" si="2"/>
        <v>180</v>
      </c>
      <c r="W72" s="37">
        <f t="shared" si="3"/>
        <v>0.37480000000000002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197.40740740740739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198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2.2545999999999999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1075</v>
      </c>
      <c r="V75" s="307">
        <f>IFERROR(SUM(V59:V73),"0")</f>
        <v>1081.4000000000001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0"/>
      <c r="Y76" s="300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0"/>
      <c r="Y85" s="300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0"/>
      <c r="Y97" s="300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100</v>
      </c>
      <c r="V100" s="306">
        <f t="shared" si="6"/>
        <v>100.80000000000001</v>
      </c>
      <c r="W100" s="37">
        <f>IFERROR(IF(V100=0,"",ROUNDUP(V100/H100,0)*0.02175),"")</f>
        <v>0.26100000000000001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40</v>
      </c>
      <c r="V101" s="306">
        <f t="shared" si="6"/>
        <v>40.5</v>
      </c>
      <c r="W101" s="37">
        <f>IFERROR(IF(V101=0,"",ROUNDUP(V101/H101,0)*0.02175),"")</f>
        <v>0.10874999999999999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450</v>
      </c>
      <c r="V103" s="306">
        <f t="shared" si="6"/>
        <v>450.90000000000003</v>
      </c>
      <c r="W103" s="37">
        <f>IFERROR(IF(V103=0,"",ROUNDUP(V103/H103,0)*0.00753),"")</f>
        <v>1.2575100000000001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15</v>
      </c>
      <c r="V106" s="306">
        <f t="shared" si="6"/>
        <v>15</v>
      </c>
      <c r="W106" s="37">
        <f>IFERROR(IF(V106=0,"",ROUNDUP(V106/H106,0)*0.00753),"")</f>
        <v>3.7650000000000003E-2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188.50970017636683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189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1.6649100000000001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605</v>
      </c>
      <c r="V109" s="307">
        <f>IFERROR(SUM(V98:V107),"0")</f>
        <v>607.20000000000005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0"/>
      <c r="Y110" s="300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40</v>
      </c>
      <c r="V112" s="306">
        <f>IFERROR(IF(U112="",0,CEILING((U112/$H112),1)*$H112),"")</f>
        <v>40.5</v>
      </c>
      <c r="W112" s="37">
        <f>IFERROR(IF(V112=0,"",ROUNDUP(V112/H112,0)*0.02175),"")</f>
        <v>0.10874999999999999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4.9382716049382722</v>
      </c>
      <c r="V116" s="307">
        <f>IFERROR(V111/H111,"0")+IFERROR(V112/H112,"0")+IFERROR(V113/H113,"0")+IFERROR(V114/H114,"0")+IFERROR(V115/H115,"0")</f>
        <v>5</v>
      </c>
      <c r="W116" s="307">
        <f>IFERROR(IF(W111="",0,W111),"0")+IFERROR(IF(W112="",0,W112),"0")+IFERROR(IF(W113="",0,W113),"0")+IFERROR(IF(W114="",0,W114),"0")+IFERROR(IF(W115="",0,W115),"0")</f>
        <v>0.10874999999999999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40</v>
      </c>
      <c r="V117" s="307">
        <f>IFERROR(SUM(V111:V115),"0")</f>
        <v>40.5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0"/>
      <c r="Y119" s="300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600</v>
      </c>
      <c r="V120" s="306">
        <f>IFERROR(IF(U120="",0,CEILING((U120/$H120),1)*$H120),"")</f>
        <v>607.5</v>
      </c>
      <c r="W120" s="37">
        <f>IFERROR(IF(V120=0,"",ROUNDUP(V120/H120,0)*0.02175),"")</f>
        <v>1.6312499999999999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495</v>
      </c>
      <c r="V122" s="306">
        <f>IFERROR(IF(U122="",0,CEILING((U122/$H122),1)*$H122),"")</f>
        <v>496.8</v>
      </c>
      <c r="W122" s="37">
        <f>IFERROR(IF(V122=0,"",ROUNDUP(V122/H122,0)*0.00753),"")</f>
        <v>1.3855200000000001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257.40740740740739</v>
      </c>
      <c r="V124" s="307">
        <f>IFERROR(V120/H120,"0")+IFERROR(V121/H121,"0")+IFERROR(V122/H122,"0")+IFERROR(V123/H123,"0")</f>
        <v>259</v>
      </c>
      <c r="W124" s="307">
        <f>IFERROR(IF(W120="",0,W120),"0")+IFERROR(IF(W121="",0,W121),"0")+IFERROR(IF(W122="",0,W122),"0")+IFERROR(IF(W123="",0,W123),"0")</f>
        <v>3.0167700000000002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1095</v>
      </c>
      <c r="V125" s="307">
        <f>IFERROR(SUM(V120:V123),"0")</f>
        <v>1104.3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0"/>
      <c r="Y128" s="300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0"/>
      <c r="Y135" s="300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160</v>
      </c>
      <c r="V136" s="306">
        <f t="shared" ref="V136:V143" si="7">IFERROR(IF(U136="",0,CEILING((U136/$H136),1)*$H136),"")</f>
        <v>163.80000000000001</v>
      </c>
      <c r="W136" s="37">
        <f>IFERROR(IF(V136=0,"",ROUNDUP(V136/H136,0)*0.00753),"")</f>
        <v>0.29366999999999999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20</v>
      </c>
      <c r="V137" s="306">
        <f t="shared" si="7"/>
        <v>21</v>
      </c>
      <c r="W137" s="37">
        <f>IFERROR(IF(V137=0,"",ROUNDUP(V137/H137,0)*0.00753),"")</f>
        <v>3.7650000000000003E-2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175</v>
      </c>
      <c r="V139" s="306">
        <f t="shared" si="7"/>
        <v>176.4</v>
      </c>
      <c r="W139" s="37">
        <f>IFERROR(IF(V139=0,"",ROUNDUP(V139/H139,0)*0.00502),"")</f>
        <v>0.42168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70</v>
      </c>
      <c r="V141" s="306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140</v>
      </c>
      <c r="V142" s="306">
        <f t="shared" si="7"/>
        <v>140.70000000000002</v>
      </c>
      <c r="W142" s="37">
        <f>IFERROR(IF(V142=0,"",ROUNDUP(V142/H142,0)*0.00502),"")</f>
        <v>0.33634000000000003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226.19047619047618</v>
      </c>
      <c r="V144" s="307">
        <f>IFERROR(V136/H136,"0")+IFERROR(V137/H137,"0")+IFERROR(V138/H138,"0")+IFERROR(V139/H139,"0")+IFERROR(V140/H140,"0")+IFERROR(V141/H141,"0")+IFERROR(V142/H142,"0")+IFERROR(V143/H143,"0")</f>
        <v>229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1.2600200000000001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565</v>
      </c>
      <c r="V145" s="307">
        <f>IFERROR(SUM(V136:V143),"0")</f>
        <v>573.30000000000007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0"/>
      <c r="Y147" s="300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0"/>
      <c r="Y152" s="300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100</v>
      </c>
      <c r="V159" s="306">
        <f>IFERROR(IF(U159="",0,CEILING((U159/$H159),1)*$H159),"")</f>
        <v>102.60000000000001</v>
      </c>
      <c r="W159" s="37">
        <f>IFERROR(IF(V159=0,"",ROUNDUP(V159/H159,0)*0.00937),"")</f>
        <v>0.17802999999999999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150</v>
      </c>
      <c r="V160" s="306">
        <f>IFERROR(IF(U160="",0,CEILING((U160/$H160),1)*$H160),"")</f>
        <v>151.20000000000002</v>
      </c>
      <c r="W160" s="37">
        <f>IFERROR(IF(V160=0,"",ROUNDUP(V160/H160,0)*0.00937),"")</f>
        <v>0.26235999999999998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50</v>
      </c>
      <c r="V161" s="306">
        <f>IFERROR(IF(U161="",0,CEILING((U161/$H161),1)*$H161),"")</f>
        <v>54</v>
      </c>
      <c r="W161" s="37">
        <f>IFERROR(IF(V161=0,"",ROUNDUP(V161/H161,0)*0.00937),"")</f>
        <v>9.3700000000000006E-2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64.81481481481481</v>
      </c>
      <c r="V162" s="307">
        <f>IFERROR(V158/H158,"0")+IFERROR(V159/H159,"0")+IFERROR(V160/H160,"0")+IFERROR(V161/H161,"0")</f>
        <v>67</v>
      </c>
      <c r="W162" s="307">
        <f>IFERROR(IF(W158="",0,W158),"0")+IFERROR(IF(W159="",0,W159),"0")+IFERROR(IF(W160="",0,W160),"0")+IFERROR(IF(W161="",0,W161),"0")</f>
        <v>0.62778999999999996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350</v>
      </c>
      <c r="V163" s="307">
        <f>IFERROR(SUM(V158:V161),"0")</f>
        <v>361.80000000000007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0"/>
      <c r="Y164" s="300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300</v>
      </c>
      <c r="V167" s="306">
        <f t="shared" si="8"/>
        <v>304.5</v>
      </c>
      <c r="W167" s="37">
        <f>IFERROR(IF(V167=0,"",ROUNDUP(V167/H167,0)*0.02175),"")</f>
        <v>0.76124999999999998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520</v>
      </c>
      <c r="V172" s="306">
        <f t="shared" si="8"/>
        <v>520.79999999999995</v>
      </c>
      <c r="W172" s="37">
        <f>IFERROR(IF(V172=0,"",ROUNDUP(V172/H172,0)*0.00753),"")</f>
        <v>1.63401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600</v>
      </c>
      <c r="V174" s="306">
        <f t="shared" si="8"/>
        <v>600</v>
      </c>
      <c r="W174" s="37">
        <f>IFERROR(IF(V174=0,"",ROUNDUP(V174/H174,0)*0.00753),"")</f>
        <v>1.8825000000000001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40</v>
      </c>
      <c r="V176" s="306">
        <f t="shared" si="8"/>
        <v>40.799999999999997</v>
      </c>
      <c r="W176" s="37">
        <f t="shared" ref="W176:W181" si="9">IFERROR(IF(V176=0,"",ROUNDUP(V176/H176,0)*0.00753),"")</f>
        <v>0.12801000000000001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640</v>
      </c>
      <c r="V177" s="306">
        <f t="shared" si="8"/>
        <v>640.79999999999995</v>
      </c>
      <c r="W177" s="37">
        <f t="shared" si="9"/>
        <v>2.01051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120</v>
      </c>
      <c r="V180" s="306">
        <f t="shared" si="8"/>
        <v>120</v>
      </c>
      <c r="W180" s="37">
        <f t="shared" si="9"/>
        <v>0.3765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40</v>
      </c>
      <c r="V181" s="306">
        <f t="shared" si="8"/>
        <v>40.799999999999997</v>
      </c>
      <c r="W181" s="37">
        <f t="shared" si="9"/>
        <v>0.12801000000000001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851.14942528735639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853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6.9207899999999993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2260</v>
      </c>
      <c r="V183" s="307">
        <f>IFERROR(SUM(V165:V181),"0")</f>
        <v>2267.6999999999998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0"/>
      <c r="Y184" s="300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8</v>
      </c>
      <c r="V185" s="306">
        <f>IFERROR(IF(U185="",0,CEILING((U185/$H185),1)*$H185),"")</f>
        <v>9.6</v>
      </c>
      <c r="W185" s="37">
        <f>IFERROR(IF(V185=0,"",ROUNDUP(V185/H185,0)*0.00753),"")</f>
        <v>3.0120000000000001E-2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20</v>
      </c>
      <c r="V186" s="306">
        <f>IFERROR(IF(U186="",0,CEILING((U186/$H186),1)*$H186),"")</f>
        <v>21.599999999999998</v>
      </c>
      <c r="W186" s="37">
        <f>IFERROR(IF(V186=0,"",ROUNDUP(V186/H186,0)*0.00753),"")</f>
        <v>6.7769999999999997E-2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11.666666666666668</v>
      </c>
      <c r="V187" s="307">
        <f>IFERROR(V185/H185,"0")+IFERROR(V186/H186,"0")</f>
        <v>13</v>
      </c>
      <c r="W187" s="307">
        <f>IFERROR(IF(W185="",0,W185),"0")+IFERROR(IF(W186="",0,W186),"0")</f>
        <v>9.7890000000000005E-2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28</v>
      </c>
      <c r="V188" s="307">
        <f>IFERROR(SUM(V185:V186),"0")</f>
        <v>31.199999999999996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0"/>
      <c r="Y190" s="300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0"/>
      <c r="Y212" s="300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175</v>
      </c>
      <c r="V216" s="306">
        <f>IFERROR(IF(U216="",0,CEILING((U216/$H216),1)*$H216),"")</f>
        <v>176.4</v>
      </c>
      <c r="W216" s="37">
        <f>IFERROR(IF(V216=0,"",ROUNDUP(V216/H216,0)*0.00502),"")</f>
        <v>0.42168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83.333333333333329</v>
      </c>
      <c r="V217" s="307">
        <f>IFERROR(V213/H213,"0")+IFERROR(V214/H214,"0")+IFERROR(V215/H215,"0")+IFERROR(V216/H216,"0")</f>
        <v>84</v>
      </c>
      <c r="W217" s="307">
        <f>IFERROR(IF(W213="",0,W213),"0")+IFERROR(IF(W214="",0,W214),"0")+IFERROR(IF(W215="",0,W215),"0")+IFERROR(IF(W216="",0,W216),"0")</f>
        <v>0.42168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175</v>
      </c>
      <c r="V218" s="307">
        <f>IFERROR(SUM(V213:V216),"0")</f>
        <v>176.4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0"/>
      <c r="Y219" s="300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0"/>
      <c r="Y228" s="300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300</v>
      </c>
      <c r="V230" s="306">
        <f>IFERROR(IF(U230="",0,CEILING((U230/$H230),1)*$H230),"")</f>
        <v>304.2</v>
      </c>
      <c r="W230" s="37">
        <f>IFERROR(IF(V230=0,"",ROUNDUP(V230/H230,0)*0.02175),"")</f>
        <v>0.84824999999999995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38.46153846153846</v>
      </c>
      <c r="V233" s="307">
        <f>IFERROR(V229/H229,"0")+IFERROR(V230/H230,"0")+IFERROR(V231/H231,"0")+IFERROR(V232/H232,"0")</f>
        <v>39</v>
      </c>
      <c r="W233" s="307">
        <f>IFERROR(IF(W229="",0,W229),"0")+IFERROR(IF(W230="",0,W230),"0")+IFERROR(IF(W231="",0,W231),"0")+IFERROR(IF(W232="",0,W232),"0")</f>
        <v>0.84824999999999995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300</v>
      </c>
      <c r="V234" s="307">
        <f>IFERROR(SUM(V229:V232),"0")</f>
        <v>304.2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0"/>
      <c r="Y235" s="300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20</v>
      </c>
      <c r="V237" s="306">
        <f>IFERROR(IF(U237="",0,CEILING((U237/$H237),1)*$H237),"")</f>
        <v>21.28</v>
      </c>
      <c r="W237" s="37">
        <f>IFERROR(IF(V237=0,"",ROUNDUP(V237/H237,0)*0.00753),"")</f>
        <v>5.271E-2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255</v>
      </c>
      <c r="V238" s="306">
        <f>IFERROR(IF(U238="",0,CEILING((U238/$H238),1)*$H238),"")</f>
        <v>254.99999999999997</v>
      </c>
      <c r="W238" s="37">
        <f>IFERROR(IF(V238=0,"",ROUNDUP(V238/H238,0)*0.00753),"")</f>
        <v>0.753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106.57894736842105</v>
      </c>
      <c r="V239" s="307">
        <f>IFERROR(V236/H236,"0")+IFERROR(V237/H237,"0")+IFERROR(V238/H238,"0")</f>
        <v>107</v>
      </c>
      <c r="W239" s="307">
        <f>IFERROR(IF(W236="",0,W236),"0")+IFERROR(IF(W237="",0,W237),"0")+IFERROR(IF(W238="",0,W238),"0")</f>
        <v>0.80571000000000004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275</v>
      </c>
      <c r="V240" s="307">
        <f>IFERROR(SUM(V236:V238),"0")</f>
        <v>276.27999999999997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0"/>
      <c r="Y248" s="300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0"/>
      <c r="Y264" s="300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9</v>
      </c>
      <c r="V265" s="306">
        <f>IFERROR(IF(U265="",0,CEILING((U265/$H265),1)*$H265),"")</f>
        <v>9</v>
      </c>
      <c r="W265" s="37">
        <f>IFERROR(IF(V265=0,"",ROUNDUP(V265/H265,0)*0.00753),"")</f>
        <v>3.7650000000000003E-2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5</v>
      </c>
      <c r="V266" s="307">
        <f>IFERROR(V265/H265,"0")</f>
        <v>5</v>
      </c>
      <c r="W266" s="307">
        <f>IFERROR(IF(W265="",0,W265),"0")</f>
        <v>3.7650000000000003E-2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9</v>
      </c>
      <c r="V267" s="307">
        <f>IFERROR(SUM(V265:V265),"0")</f>
        <v>9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1092</v>
      </c>
      <c r="V270" s="306">
        <f>IFERROR(IF(U270="",0,CEILING((U270/$H270),1)*$H270),"")</f>
        <v>1093.68</v>
      </c>
      <c r="W270" s="37">
        <f>IFERROR(IF(V270=0,"",ROUNDUP(V270/H270,0)*0.00753),"")</f>
        <v>3.2680199999999999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294</v>
      </c>
      <c r="V271" s="306">
        <f>IFERROR(IF(U271="",0,CEILING((U271/$H271),1)*$H271),"")</f>
        <v>294.83999999999997</v>
      </c>
      <c r="W271" s="37">
        <f>IFERROR(IF(V271=0,"",ROUNDUP(V271/H271,0)*0.00753),"")</f>
        <v>0.88101000000000007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550</v>
      </c>
      <c r="V272" s="307">
        <f>IFERROR(V269/H269,"0")+IFERROR(V270/H270,"0")+IFERROR(V271/H271,"0")</f>
        <v>551</v>
      </c>
      <c r="W272" s="307">
        <f>IFERROR(IF(W269="",0,W269),"0")+IFERROR(IF(W270="",0,W270),"0")+IFERROR(IF(W271="",0,W271),"0")</f>
        <v>4.1490299999999998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1386</v>
      </c>
      <c r="V273" s="307">
        <f>IFERROR(SUM(V269:V271),"0")</f>
        <v>1388.52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0"/>
      <c r="Y274" s="300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38</v>
      </c>
      <c r="V275" s="306">
        <f>IFERROR(IF(U275="",0,CEILING((U275/$H275),1)*$H275),"")</f>
        <v>38.76</v>
      </c>
      <c r="W275" s="37">
        <f>IFERROR(IF(V275=0,"",ROUNDUP(V275/H275,0)*0.00753),"")</f>
        <v>0.12801000000000001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16.666666666666668</v>
      </c>
      <c r="V276" s="307">
        <f>IFERROR(V275/H275,"0")</f>
        <v>17</v>
      </c>
      <c r="W276" s="307">
        <f>IFERROR(IF(W275="",0,W275),"0")</f>
        <v>0.12801000000000001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38</v>
      </c>
      <c r="V277" s="307">
        <f>IFERROR(SUM(V275:V275),"0")</f>
        <v>38.76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0"/>
      <c r="Y278" s="300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26</v>
      </c>
      <c r="V279" s="306">
        <f>IFERROR(IF(U279="",0,CEILING((U279/$H279),1)*$H279),"")</f>
        <v>28.049999999999997</v>
      </c>
      <c r="W279" s="37">
        <f>IFERROR(IF(V279=0,"",ROUNDUP(V279/H279,0)*0.00753),"")</f>
        <v>8.2830000000000001E-2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10.19607843137255</v>
      </c>
      <c r="V280" s="307">
        <f>IFERROR(V279/H279,"0")</f>
        <v>11</v>
      </c>
      <c r="W280" s="307">
        <f>IFERROR(IF(W279="",0,W279),"0")</f>
        <v>8.2830000000000001E-2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26</v>
      </c>
      <c r="V281" s="307">
        <f>IFERROR(SUM(V279:V279),"0")</f>
        <v>28.049999999999997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2250</v>
      </c>
      <c r="V285" s="306">
        <f t="shared" ref="V285:V292" si="14">IFERROR(IF(U285="",0,CEILING((U285/$H285),1)*$H285),"")</f>
        <v>2250</v>
      </c>
      <c r="W285" s="37">
        <f>IFERROR(IF(V285=0,"",ROUNDUP(V285/H285,0)*0.02175),"")</f>
        <v>3.2624999999999997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1100</v>
      </c>
      <c r="V287" s="306">
        <f t="shared" si="14"/>
        <v>1110</v>
      </c>
      <c r="W287" s="37">
        <f>IFERROR(IF(V287=0,"",ROUNDUP(V287/H287,0)*0.02175),"")</f>
        <v>1.6094999999999999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1500</v>
      </c>
      <c r="V289" s="306">
        <f t="shared" si="14"/>
        <v>1500</v>
      </c>
      <c r="W289" s="37">
        <f>IFERROR(IF(V289=0,"",ROUNDUP(V289/H289,0)*0.02175),"")</f>
        <v>2.1749999999999998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75</v>
      </c>
      <c r="V291" s="306">
        <f t="shared" si="14"/>
        <v>75</v>
      </c>
      <c r="W291" s="37">
        <f>IFERROR(IF(V291=0,"",ROUNDUP(V291/H291,0)*0.00937),"")</f>
        <v>0.14055000000000001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338.33333333333331</v>
      </c>
      <c r="V293" s="307">
        <f>IFERROR(V285/H285,"0")+IFERROR(V286/H286,"0")+IFERROR(V287/H287,"0")+IFERROR(V288/H288,"0")+IFERROR(V289/H289,"0")+IFERROR(V290/H290,"0")+IFERROR(V291/H291,"0")+IFERROR(V292/H292,"0")</f>
        <v>339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7.1875499999999999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4925</v>
      </c>
      <c r="V294" s="307">
        <f>IFERROR(SUM(V285:V292),"0")</f>
        <v>4935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0"/>
      <c r="Y295" s="300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1100</v>
      </c>
      <c r="V296" s="306">
        <f>IFERROR(IF(U296="",0,CEILING((U296/$H296),1)*$H296),"")</f>
        <v>1110</v>
      </c>
      <c r="W296" s="37">
        <f>IFERROR(IF(V296=0,"",ROUNDUP(V296/H296,0)*0.02175),"")</f>
        <v>1.6094999999999999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73.333333333333329</v>
      </c>
      <c r="V298" s="307">
        <f>IFERROR(V296/H296,"0")+IFERROR(V297/H297,"0")</f>
        <v>74</v>
      </c>
      <c r="W298" s="307">
        <f>IFERROR(IF(W296="",0,W296),"0")+IFERROR(IF(W297="",0,W297),"0")</f>
        <v>1.6094999999999999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1100</v>
      </c>
      <c r="V299" s="307">
        <f>IFERROR(SUM(V296:V297),"0")</f>
        <v>1110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0"/>
      <c r="Y300" s="300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50</v>
      </c>
      <c r="V305" s="306">
        <f>IFERROR(IF(U305="",0,CEILING((U305/$H305),1)*$H305),"")</f>
        <v>54.6</v>
      </c>
      <c r="W305" s="37">
        <f>IFERROR(IF(V305=0,"",ROUNDUP(V305/H305,0)*0.02175),"")</f>
        <v>0.15225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6.4102564102564106</v>
      </c>
      <c r="V306" s="307">
        <f>IFERROR(V305/H305,"0")</f>
        <v>7</v>
      </c>
      <c r="W306" s="307">
        <f>IFERROR(IF(W305="",0,W305),"0")</f>
        <v>0.15225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50</v>
      </c>
      <c r="V307" s="307">
        <f>IFERROR(SUM(V305:V305),"0")</f>
        <v>54.6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70</v>
      </c>
      <c r="V310" s="306">
        <f>IFERROR(IF(U310="",0,CEILING((U310/$H310),1)*$H310),"")</f>
        <v>72</v>
      </c>
      <c r="W310" s="37">
        <f>IFERROR(IF(V310=0,"",ROUNDUP(V310/H310,0)*0.02175),"")</f>
        <v>0.1305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5.833333333333333</v>
      </c>
      <c r="V314" s="307">
        <f>IFERROR(V310/H310,"0")+IFERROR(V311/H311,"0")+IFERROR(V312/H312,"0")+IFERROR(V313/H313,"0")</f>
        <v>6</v>
      </c>
      <c r="W314" s="307">
        <f>IFERROR(IF(W310="",0,W310),"0")+IFERROR(IF(W311="",0,W311),"0")+IFERROR(IF(W312="",0,W312),"0")+IFERROR(IF(W313="",0,W313),"0")</f>
        <v>0.1305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70</v>
      </c>
      <c r="V315" s="307">
        <f>IFERROR(SUM(V310:V313),"0")</f>
        <v>72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0"/>
      <c r="Y321" s="300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0"/>
      <c r="Y328" s="300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0"/>
      <c r="Y334" s="300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32</v>
      </c>
      <c r="V336" s="306">
        <f>IFERROR(IF(U336="",0,CEILING((U336/$H336),1)*$H336),"")</f>
        <v>32.400000000000006</v>
      </c>
      <c r="W336" s="37">
        <f>IFERROR(IF(V336=0,"",ROUNDUP(V336/H336,0)*0.00753),"")</f>
        <v>9.0359999999999996E-2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11.851851851851851</v>
      </c>
      <c r="V337" s="307">
        <f>IFERROR(V335/H335,"0")+IFERROR(V336/H336,"0")</f>
        <v>12.000000000000002</v>
      </c>
      <c r="W337" s="307">
        <f>IFERROR(IF(W335="",0,W335),"0")+IFERROR(IF(W336="",0,W336),"0")</f>
        <v>9.0359999999999996E-2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32</v>
      </c>
      <c r="V338" s="307">
        <f>IFERROR(SUM(V335:V336),"0")</f>
        <v>32.400000000000006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0"/>
      <c r="Y339" s="300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100</v>
      </c>
      <c r="V340" s="306">
        <f t="shared" ref="V340:V352" si="15">IFERROR(IF(U340="",0,CEILING((U340/$H340),1)*$H340),"")</f>
        <v>100.80000000000001</v>
      </c>
      <c r="W340" s="37">
        <f>IFERROR(IF(V340=0,"",ROUNDUP(V340/H340,0)*0.00753),"")</f>
        <v>0.18071999999999999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196</v>
      </c>
      <c r="V343" s="306">
        <f t="shared" si="15"/>
        <v>196.56</v>
      </c>
      <c r="W343" s="37">
        <f>IFERROR(IF(V343=0,"",ROUNDUP(V343/H343,0)*0.00753),"")</f>
        <v>0.88101000000000007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140</v>
      </c>
      <c r="V345" s="306">
        <f t="shared" si="15"/>
        <v>140.70000000000002</v>
      </c>
      <c r="W345" s="37">
        <f t="shared" si="16"/>
        <v>0.33634000000000003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105</v>
      </c>
      <c r="V351" s="306">
        <f t="shared" si="15"/>
        <v>105</v>
      </c>
      <c r="W351" s="37">
        <f t="shared" si="16"/>
        <v>0.251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280.95238095238096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282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1.82979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641</v>
      </c>
      <c r="V354" s="307">
        <f>IFERROR(SUM(V340:V352),"0")</f>
        <v>643.86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0"/>
      <c r="Y355" s="300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0"/>
      <c r="Y362" s="300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0"/>
      <c r="Y366" s="300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3</v>
      </c>
      <c r="V368" s="306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10</v>
      </c>
      <c r="V370" s="307">
        <f>IFERROR(V367/H367,"0")+IFERROR(V368/H368,"0")+IFERROR(V369/H369,"0")</f>
        <v>10</v>
      </c>
      <c r="W370" s="307">
        <f>IFERROR(IF(W367="",0,W367),"0")+IFERROR(IF(W368="",0,W368),"0")+IFERROR(IF(W369="",0,W369),"0")</f>
        <v>3.49E-2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6</v>
      </c>
      <c r="V371" s="307">
        <f>IFERROR(SUM(V367:V369),"0")</f>
        <v>6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0"/>
      <c r="Y372" s="300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13</v>
      </c>
      <c r="V373" s="306">
        <f>IFERROR(IF(U373="",0,CEILING((U373/$H373),1)*$H373),"")</f>
        <v>13</v>
      </c>
      <c r="W373" s="37">
        <f>IFERROR(IF(V373=0,"",ROUNDUP(V373/H373,0)*0.00673),"")</f>
        <v>6.7299999999999999E-2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10</v>
      </c>
      <c r="V374" s="307">
        <f>IFERROR(V373/H373,"0")</f>
        <v>10</v>
      </c>
      <c r="W374" s="307">
        <f>IFERROR(IF(W373="",0,W373),"0")</f>
        <v>6.7299999999999999E-2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13</v>
      </c>
      <c r="V375" s="307">
        <f>IFERROR(SUM(V373:V373),"0")</f>
        <v>13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0"/>
      <c r="Y377" s="300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35.714285714285715</v>
      </c>
      <c r="V390" s="307">
        <f>IFERROR(V383/H383,"0")+IFERROR(V384/H384,"0")+IFERROR(V385/H385,"0")+IFERROR(V386/H386,"0")+IFERROR(V387/H387,"0")+IFERROR(V388/H388,"0")+IFERROR(V389/H389,"0")</f>
        <v>36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0.27107999999999999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150</v>
      </c>
      <c r="V391" s="307">
        <f>IFERROR(SUM(V383:V389),"0")</f>
        <v>151.20000000000002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0"/>
      <c r="Y392" s="300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0"/>
      <c r="Y396" s="300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0"/>
      <c r="Y402" s="300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50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150</v>
      </c>
      <c r="V404" s="306">
        <f t="shared" si="18"/>
        <v>153.12</v>
      </c>
      <c r="W404" s="37">
        <f>IFERROR(IF(V404=0,"",ROUNDUP(V404/H404,0)*0.01196),"")</f>
        <v>0.34683999999999998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20</v>
      </c>
      <c r="V405" s="306">
        <f t="shared" si="18"/>
        <v>21.12</v>
      </c>
      <c r="W405" s="37">
        <f>IFERROR(IF(V405=0,"",ROUNDUP(V405/H405,0)*0.01196),"")</f>
        <v>4.7840000000000001E-2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120</v>
      </c>
      <c r="V406" s="306">
        <f t="shared" si="18"/>
        <v>121.44000000000001</v>
      </c>
      <c r="W406" s="37">
        <f>IFERROR(IF(V406=0,"",ROUNDUP(V406/H406,0)*0.01196),"")</f>
        <v>0.27507999999999999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12</v>
      </c>
      <c r="V407" s="306">
        <f t="shared" si="18"/>
        <v>14.4</v>
      </c>
      <c r="W407" s="37">
        <f>IFERROR(IF(V407=0,"",ROUNDUP(V407/H407,0)*0.00937),"")</f>
        <v>3.7479999999999999E-2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12</v>
      </c>
      <c r="V411" s="306">
        <f t="shared" si="18"/>
        <v>14.4</v>
      </c>
      <c r="W411" s="37">
        <f>IFERROR(IF(V411=0,"",ROUNDUP(V411/H411,0)*0.00937),"")</f>
        <v>3.7479999999999999E-2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71.060606060606048</v>
      </c>
      <c r="V412" s="307">
        <f>IFERROR(V403/H403,"0")+IFERROR(V404/H404,"0")+IFERROR(V405/H405,"0")+IFERROR(V406/H406,"0")+IFERROR(V407/H407,"0")+IFERROR(V408/H408,"0")+IFERROR(V409/H409,"0")+IFERROR(V410/H410,"0")+IFERROR(V411/H411,"0")</f>
        <v>74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0.86431999999999987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364</v>
      </c>
      <c r="V413" s="307">
        <f>IFERROR(SUM(V403:V411),"0")</f>
        <v>377.28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0"/>
      <c r="Y414" s="300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150</v>
      </c>
      <c r="V415" s="306">
        <f>IFERROR(IF(U415="",0,CEILING((U415/$H415),1)*$H415),"")</f>
        <v>153.12</v>
      </c>
      <c r="W415" s="37">
        <f>IFERROR(IF(V415=0,"",ROUNDUP(V415/H415,0)*0.01196),"")</f>
        <v>0.34683999999999998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28.409090909090907</v>
      </c>
      <c r="V417" s="307">
        <f>IFERROR(V415/H415,"0")+IFERROR(V416/H416,"0")</f>
        <v>29</v>
      </c>
      <c r="W417" s="307">
        <f>IFERROR(IF(W415="",0,W415),"0")+IFERROR(IF(W416="",0,W416),"0")</f>
        <v>0.34683999999999998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150</v>
      </c>
      <c r="V418" s="307">
        <f>IFERROR(SUM(V415:V416),"0")</f>
        <v>153.12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0"/>
      <c r="Y419" s="300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100</v>
      </c>
      <c r="V421" s="306">
        <f t="shared" si="19"/>
        <v>100.32000000000001</v>
      </c>
      <c r="W421" s="37">
        <f>IFERROR(IF(V421=0,"",ROUNDUP(V421/H421,0)*0.01196),"")</f>
        <v>0.22724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66.287878787878782</v>
      </c>
      <c r="V426" s="307">
        <f>IFERROR(V420/H420,"0")+IFERROR(V421/H421,"0")+IFERROR(V422/H422,"0")+IFERROR(V423/H423,"0")+IFERROR(V424/H424,"0")+IFERROR(V425/H425,"0")</f>
        <v>67</v>
      </c>
      <c r="W426" s="307">
        <f>IFERROR(IF(W420="",0,W420),"0")+IFERROR(IF(W421="",0,W421),"0")+IFERROR(IF(W422="",0,W422),"0")+IFERROR(IF(W423="",0,W423),"0")+IFERROR(IF(W424="",0,W424),"0")+IFERROR(IF(W425="",0,W425),"0")</f>
        <v>0.80132000000000003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350</v>
      </c>
      <c r="V427" s="307">
        <f>IFERROR(SUM(V420:V425),"0")</f>
        <v>353.76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0"/>
      <c r="Y428" s="300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0"/>
      <c r="Y435" s="300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50</v>
      </c>
      <c r="V437" s="306">
        <f>IFERROR(IF(U437="",0,CEILING((U437/$H437),1)*$H437),"")</f>
        <v>60</v>
      </c>
      <c r="W437" s="37">
        <f>IFERROR(IF(V437=0,"",ROUNDUP(V437/H437,0)*0.02175),"")</f>
        <v>0.10874999999999999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4.166666666666667</v>
      </c>
      <c r="V438" s="307">
        <f>IFERROR(V436/H436,"0")+IFERROR(V437/H437,"0")</f>
        <v>5</v>
      </c>
      <c r="W438" s="307">
        <f>IFERROR(IF(W436="",0,W436),"0")+IFERROR(IF(W437="",0,W437),"0")</f>
        <v>0.10874999999999999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50</v>
      </c>
      <c r="V439" s="307">
        <f>IFERROR(SUM(V436:V437),"0")</f>
        <v>60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0"/>
      <c r="Y440" s="300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0"/>
      <c r="Y445" s="300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0"/>
      <c r="Y449" s="300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0"/>
      <c r="Y459" s="300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450</v>
      </c>
      <c r="V460" s="306">
        <f>IFERROR(IF(U460="",0,CEILING((U460/$H460),1)*$H460),"")</f>
        <v>452.4</v>
      </c>
      <c r="W460" s="37">
        <f>IFERROR(IF(V460=0,"",ROUNDUP(V460/H460,0)*0.02175),"")</f>
        <v>1.2614999999999998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57.692307692307693</v>
      </c>
      <c r="V461" s="307">
        <f>IFERROR(V460/H460,"0")</f>
        <v>58</v>
      </c>
      <c r="W461" s="307">
        <f>IFERROR(IF(W460="",0,W460),"0")</f>
        <v>1.2614999999999998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450</v>
      </c>
      <c r="V462" s="307">
        <f>IFERROR(SUM(V460:V460),"0")</f>
        <v>452.4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17602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17739.829999999998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18779.713812508653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18926.039000000012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19654.713812508653</v>
      </c>
      <c r="V466" s="307">
        <f>GrossWeightTotalR+PalletQtyTotalR*25</f>
        <v>19801.039000000012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3809.5882810843132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3835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39.412069999999993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299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299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70.2</v>
      </c>
      <c r="D473" s="47">
        <f>IFERROR(V52*1,"0")+IFERROR(V53*1,"0")+IFERROR(V54*1,"0")</f>
        <v>950.40000000000009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1729.1000000000001</v>
      </c>
      <c r="F473" s="47">
        <f>IFERROR(V120*1,"0")+IFERROR(V121*1,"0")+IFERROR(V122*1,"0")+IFERROR(V123*1,"0")</f>
        <v>1104.3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573.30000000000007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2660.7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756.88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1464.33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6099.6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72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695.2600000000001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167.20000000000002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884.16000000000008</v>
      </c>
      <c r="R473" s="47">
        <f>IFERROR(V436*1,"0")+IFERROR(V437*1,"0")+IFERROR(V441*1,"0")+IFERROR(V442*1,"0")+IFERROR(V446*1,"0")+IFERROR(V450*1,"0")+IFERROR(V451*1,"0")</f>
        <v>60</v>
      </c>
      <c r="S473" s="47">
        <f>IFERROR(V456*1,"0")+IFERROR(V460*1,"0")</f>
        <v>452.4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2023-09-22T11:36:51Z</dcterms:modified>
</cp:coreProperties>
</file>