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V456" i="1"/>
  <c r="U456" i="1"/>
  <c r="W455" i="1"/>
  <c r="W456" i="1" s="1"/>
  <c r="V455" i="1"/>
  <c r="S468" i="1" s="1"/>
  <c r="M455" i="1"/>
  <c r="U452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M444" i="1"/>
  <c r="U442" i="1"/>
  <c r="V441" i="1"/>
  <c r="U441" i="1"/>
  <c r="W440" i="1"/>
  <c r="V440" i="1"/>
  <c r="M440" i="1"/>
  <c r="V439" i="1"/>
  <c r="M439" i="1"/>
  <c r="U437" i="1"/>
  <c r="U436" i="1"/>
  <c r="V435" i="1"/>
  <c r="W435" i="1" s="1"/>
  <c r="M435" i="1"/>
  <c r="W434" i="1"/>
  <c r="W436" i="1" s="1"/>
  <c r="V434" i="1"/>
  <c r="R468" i="1" s="1"/>
  <c r="M434" i="1"/>
  <c r="U430" i="1"/>
  <c r="U429" i="1"/>
  <c r="W428" i="1"/>
  <c r="V428" i="1"/>
  <c r="M428" i="1"/>
  <c r="V427" i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W419" i="1"/>
  <c r="V419" i="1"/>
  <c r="M419" i="1"/>
  <c r="V418" i="1"/>
  <c r="M418" i="1"/>
  <c r="U416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402" i="1"/>
  <c r="W402" i="1" s="1"/>
  <c r="M402" i="1"/>
  <c r="W401" i="1"/>
  <c r="W410" i="1" s="1"/>
  <c r="V401" i="1"/>
  <c r="M401" i="1"/>
  <c r="U397" i="1"/>
  <c r="V396" i="1"/>
  <c r="U396" i="1"/>
  <c r="W395" i="1"/>
  <c r="W396" i="1" s="1"/>
  <c r="V395" i="1"/>
  <c r="V397" i="1" s="1"/>
  <c r="M395" i="1"/>
  <c r="U393" i="1"/>
  <c r="V392" i="1"/>
  <c r="U392" i="1"/>
  <c r="W391" i="1"/>
  <c r="W392" i="1" s="1"/>
  <c r="V391" i="1"/>
  <c r="V393" i="1" s="1"/>
  <c r="M391" i="1"/>
  <c r="U389" i="1"/>
  <c r="U388" i="1"/>
  <c r="W387" i="1"/>
  <c r="V387" i="1"/>
  <c r="M387" i="1"/>
  <c r="V386" i="1"/>
  <c r="W386" i="1" s="1"/>
  <c r="M386" i="1"/>
  <c r="W385" i="1"/>
  <c r="V385" i="1"/>
  <c r="M385" i="1"/>
  <c r="V384" i="1"/>
  <c r="W384" i="1" s="1"/>
  <c r="V383" i="1"/>
  <c r="W383" i="1" s="1"/>
  <c r="M383" i="1"/>
  <c r="W382" i="1"/>
  <c r="V382" i="1"/>
  <c r="M382" i="1"/>
  <c r="V381" i="1"/>
  <c r="M381" i="1"/>
  <c r="U379" i="1"/>
  <c r="U378" i="1"/>
  <c r="V377" i="1"/>
  <c r="W377" i="1" s="1"/>
  <c r="M377" i="1"/>
  <c r="W376" i="1"/>
  <c r="W378" i="1" s="1"/>
  <c r="V376" i="1"/>
  <c r="M376" i="1"/>
  <c r="U373" i="1"/>
  <c r="V372" i="1"/>
  <c r="U372" i="1"/>
  <c r="W371" i="1"/>
  <c r="W372" i="1" s="1"/>
  <c r="V371" i="1"/>
  <c r="V373" i="1" s="1"/>
  <c r="U369" i="1"/>
  <c r="U368" i="1"/>
  <c r="V367" i="1"/>
  <c r="W367" i="1" s="1"/>
  <c r="M367" i="1"/>
  <c r="W366" i="1"/>
  <c r="V366" i="1"/>
  <c r="M366" i="1"/>
  <c r="V365" i="1"/>
  <c r="M365" i="1"/>
  <c r="U363" i="1"/>
  <c r="U362" i="1"/>
  <c r="V361" i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W354" i="1"/>
  <c r="W358" i="1" s="1"/>
  <c r="V354" i="1"/>
  <c r="M354" i="1"/>
  <c r="U352" i="1"/>
  <c r="U351" i="1"/>
  <c r="W350" i="1"/>
  <c r="V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W340" i="1" s="1"/>
  <c r="M340" i="1"/>
  <c r="W339" i="1"/>
  <c r="V339" i="1"/>
  <c r="M339" i="1"/>
  <c r="V338" i="1"/>
  <c r="M338" i="1"/>
  <c r="U336" i="1"/>
  <c r="U335" i="1"/>
  <c r="V334" i="1"/>
  <c r="W334" i="1" s="1"/>
  <c r="M334" i="1"/>
  <c r="W333" i="1"/>
  <c r="W335" i="1" s="1"/>
  <c r="V333" i="1"/>
  <c r="M333" i="1"/>
  <c r="U329" i="1"/>
  <c r="V328" i="1"/>
  <c r="U328" i="1"/>
  <c r="W327" i="1"/>
  <c r="W328" i="1" s="1"/>
  <c r="V327" i="1"/>
  <c r="V329" i="1" s="1"/>
  <c r="M327" i="1"/>
  <c r="U325" i="1"/>
  <c r="U324" i="1"/>
  <c r="W323" i="1"/>
  <c r="V323" i="1"/>
  <c r="M323" i="1"/>
  <c r="V322" i="1"/>
  <c r="W322" i="1" s="1"/>
  <c r="M322" i="1"/>
  <c r="W321" i="1"/>
  <c r="V321" i="1"/>
  <c r="M321" i="1"/>
  <c r="V320" i="1"/>
  <c r="M320" i="1"/>
  <c r="U318" i="1"/>
  <c r="U317" i="1"/>
  <c r="V316" i="1"/>
  <c r="W316" i="1" s="1"/>
  <c r="M316" i="1"/>
  <c r="W315" i="1"/>
  <c r="W317" i="1" s="1"/>
  <c r="V315" i="1"/>
  <c r="M315" i="1"/>
  <c r="U313" i="1"/>
  <c r="U312" i="1"/>
  <c r="W311" i="1"/>
  <c r="V311" i="1"/>
  <c r="M311" i="1"/>
  <c r="V310" i="1"/>
  <c r="W310" i="1" s="1"/>
  <c r="M310" i="1"/>
  <c r="W309" i="1"/>
  <c r="V309" i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W294" i="1"/>
  <c r="W296" i="1" s="1"/>
  <c r="V294" i="1"/>
  <c r="M294" i="1"/>
  <c r="U292" i="1"/>
  <c r="U291" i="1"/>
  <c r="W290" i="1"/>
  <c r="V290" i="1"/>
  <c r="M290" i="1"/>
  <c r="V289" i="1"/>
  <c r="W289" i="1" s="1"/>
  <c r="M289" i="1"/>
  <c r="W288" i="1"/>
  <c r="V288" i="1"/>
  <c r="W287" i="1"/>
  <c r="V287" i="1"/>
  <c r="M287" i="1"/>
  <c r="V286" i="1"/>
  <c r="W286" i="1" s="1"/>
  <c r="M286" i="1"/>
  <c r="W285" i="1"/>
  <c r="V285" i="1"/>
  <c r="M285" i="1"/>
  <c r="V284" i="1"/>
  <c r="W284" i="1" s="1"/>
  <c r="M284" i="1"/>
  <c r="V283" i="1"/>
  <c r="W283" i="1" s="1"/>
  <c r="M283" i="1"/>
  <c r="U279" i="1"/>
  <c r="V278" i="1"/>
  <c r="U278" i="1"/>
  <c r="W277" i="1"/>
  <c r="W278" i="1" s="1"/>
  <c r="V277" i="1"/>
  <c r="V279" i="1" s="1"/>
  <c r="M277" i="1"/>
  <c r="U275" i="1"/>
  <c r="V274" i="1"/>
  <c r="U274" i="1"/>
  <c r="W273" i="1"/>
  <c r="W274" i="1" s="1"/>
  <c r="V273" i="1"/>
  <c r="V275" i="1" s="1"/>
  <c r="M273" i="1"/>
  <c r="U271" i="1"/>
  <c r="U270" i="1"/>
  <c r="W269" i="1"/>
  <c r="V269" i="1"/>
  <c r="M269" i="1"/>
  <c r="V268" i="1"/>
  <c r="W268" i="1" s="1"/>
  <c r="M268" i="1"/>
  <c r="W267" i="1"/>
  <c r="W270" i="1" s="1"/>
  <c r="V267" i="1"/>
  <c r="M267" i="1"/>
  <c r="U265" i="1"/>
  <c r="V264" i="1"/>
  <c r="U264" i="1"/>
  <c r="W263" i="1"/>
  <c r="W264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W249" i="1"/>
  <c r="V249" i="1"/>
  <c r="M249" i="1"/>
  <c r="V248" i="1"/>
  <c r="W248" i="1" s="1"/>
  <c r="M248" i="1"/>
  <c r="W247" i="1"/>
  <c r="W254" i="1" s="1"/>
  <c r="V247" i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M218" i="1"/>
  <c r="U216" i="1"/>
  <c r="U215" i="1"/>
  <c r="W214" i="1"/>
  <c r="V214" i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V164" i="1"/>
  <c r="W164" i="1" s="1"/>
  <c r="M164" i="1"/>
  <c r="W163" i="1"/>
  <c r="V163" i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68" i="1" s="1"/>
  <c r="M134" i="1"/>
  <c r="U131" i="1"/>
  <c r="U130" i="1"/>
  <c r="V129" i="1"/>
  <c r="W129" i="1" s="1"/>
  <c r="M129" i="1"/>
  <c r="W128" i="1"/>
  <c r="V128" i="1"/>
  <c r="M128" i="1"/>
  <c r="V127" i="1"/>
  <c r="G468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V118" i="1"/>
  <c r="M118" i="1"/>
  <c r="U115" i="1"/>
  <c r="U114" i="1"/>
  <c r="W113" i="1"/>
  <c r="V113" i="1"/>
  <c r="W112" i="1"/>
  <c r="V112" i="1"/>
  <c r="M112" i="1"/>
  <c r="V111" i="1"/>
  <c r="W111" i="1" s="1"/>
  <c r="V110" i="1"/>
  <c r="W110" i="1" s="1"/>
  <c r="M110" i="1"/>
  <c r="W109" i="1"/>
  <c r="W114" i="1" s="1"/>
  <c r="V109" i="1"/>
  <c r="V115" i="1" s="1"/>
  <c r="M109" i="1"/>
  <c r="U107" i="1"/>
  <c r="U106" i="1"/>
  <c r="W105" i="1"/>
  <c r="V105" i="1"/>
  <c r="W104" i="1"/>
  <c r="V104" i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7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W85" i="1"/>
  <c r="W94" i="1" s="1"/>
  <c r="V85" i="1"/>
  <c r="V95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V83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V46" i="1"/>
  <c r="W46" i="1" s="1"/>
  <c r="W48" i="1" s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U458" i="1" l="1"/>
  <c r="U461" i="1"/>
  <c r="W32" i="1"/>
  <c r="W122" i="1"/>
  <c r="F9" i="1"/>
  <c r="J9" i="1"/>
  <c r="F10" i="1"/>
  <c r="V33" i="1"/>
  <c r="V37" i="1"/>
  <c r="V49" i="1"/>
  <c r="V55" i="1"/>
  <c r="V73" i="1"/>
  <c r="V82" i="1"/>
  <c r="V94" i="1"/>
  <c r="V106" i="1"/>
  <c r="V114" i="1"/>
  <c r="V123" i="1"/>
  <c r="V131" i="1"/>
  <c r="V142" i="1"/>
  <c r="V149" i="1"/>
  <c r="V154" i="1"/>
  <c r="V160" i="1"/>
  <c r="W180" i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4" i="1"/>
  <c r="W303" i="1"/>
  <c r="W304" i="1" s="1"/>
  <c r="V305" i="1"/>
  <c r="N468" i="1"/>
  <c r="V313" i="1"/>
  <c r="W308" i="1"/>
  <c r="W312" i="1" s="1"/>
  <c r="V312" i="1"/>
  <c r="V318" i="1"/>
  <c r="V325" i="1"/>
  <c r="W320" i="1"/>
  <c r="W324" i="1" s="1"/>
  <c r="V324" i="1"/>
  <c r="V336" i="1"/>
  <c r="V352" i="1"/>
  <c r="W338" i="1"/>
  <c r="W351" i="1" s="1"/>
  <c r="V351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F468" i="1"/>
  <c r="V122" i="1"/>
  <c r="W127" i="1"/>
  <c r="W130" i="1" s="1"/>
  <c r="V130" i="1"/>
  <c r="W134" i="1"/>
  <c r="W142" i="1" s="1"/>
  <c r="V143" i="1"/>
  <c r="I468" i="1"/>
  <c r="V148" i="1"/>
  <c r="W156" i="1"/>
  <c r="W160" i="1" s="1"/>
  <c r="V181" i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69" i="1"/>
  <c r="V379" i="1"/>
  <c r="V389" i="1"/>
  <c r="W381" i="1"/>
  <c r="W388" i="1" s="1"/>
  <c r="V388" i="1"/>
  <c r="V410" i="1"/>
  <c r="V416" i="1"/>
  <c r="V424" i="1"/>
  <c r="W418" i="1"/>
  <c r="W424" i="1" s="1"/>
  <c r="V425" i="1"/>
  <c r="V430" i="1"/>
  <c r="W427" i="1"/>
  <c r="W429" i="1" s="1"/>
  <c r="V447" i="1"/>
  <c r="V452" i="1"/>
  <c r="W449" i="1"/>
  <c r="W451" i="1" s="1"/>
  <c r="K468" i="1"/>
  <c r="V254" i="1"/>
  <c r="L468" i="1"/>
  <c r="V265" i="1"/>
  <c r="M468" i="1"/>
  <c r="V292" i="1"/>
  <c r="V317" i="1"/>
  <c r="O468" i="1"/>
  <c r="V358" i="1"/>
  <c r="V359" i="1"/>
  <c r="V362" i="1"/>
  <c r="W361" i="1"/>
  <c r="W362" i="1" s="1"/>
  <c r="V363" i="1"/>
  <c r="V368" i="1"/>
  <c r="W365" i="1"/>
  <c r="W368" i="1" s="1"/>
  <c r="P468" i="1"/>
  <c r="Q468" i="1"/>
  <c r="V415" i="1"/>
  <c r="V429" i="1"/>
  <c r="V437" i="1"/>
  <c r="V442" i="1"/>
  <c r="W439" i="1"/>
  <c r="W441" i="1" s="1"/>
  <c r="V446" i="1"/>
  <c r="V451" i="1"/>
  <c r="V335" i="1"/>
  <c r="V378" i="1"/>
  <c r="V411" i="1"/>
  <c r="V436" i="1"/>
  <c r="V457" i="1"/>
  <c r="V462" i="1" l="1"/>
  <c r="W463" i="1"/>
  <c r="V458" i="1"/>
  <c r="V461" i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<sst xmlns="http://schemas.openxmlformats.org/spreadsheetml/2006/main" count="1654" uniqueCount="625">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</sst>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45198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Пятница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225</v>
      </c>
      <c r="V46" s="304">
        <f>IFERROR(IF(U46="",0,CEILING((U46/$H46),1)*$H46),"")</f>
        <v>226.8</v>
      </c>
      <c r="W46" s="37">
        <f>IFERROR(IF(V46=0,"",ROUNDUP(V46/H46,0)*0.02175),"")</f>
        <v>0.45674999999999999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27</v>
      </c>
      <c r="V47" s="304">
        <f>IFERROR(IF(U47="",0,CEILING((U47/$H47),1)*$H47),"")</f>
        <v>27</v>
      </c>
      <c r="W47" s="37">
        <f>IFERROR(IF(V47=0,"",ROUNDUP(V47/H47,0)*0.00753),"")</f>
        <v>7.5300000000000006E-2</v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30.833333333333332</v>
      </c>
      <c r="V48" s="305">
        <f>IFERROR(V46/H46,"0")+IFERROR(V47/H47,"0")</f>
        <v>31</v>
      </c>
      <c r="W48" s="305">
        <f>IFERROR(IF(W46="",0,W46),"0")+IFERROR(IF(W47="",0,W47),"0")</f>
        <v>0.53205000000000002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252</v>
      </c>
      <c r="V49" s="305">
        <f>IFERROR(SUM(V46:V47),"0")</f>
        <v>253.8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67.5</v>
      </c>
      <c r="V53" s="304">
        <f>IFERROR(IF(U53="",0,CEILING((U53/$H53),1)*$H53),"")</f>
        <v>67.5</v>
      </c>
      <c r="W53" s="37">
        <f>IFERROR(IF(V53=0,"",ROUNDUP(V53/H53,0)*0.00937),"")</f>
        <v>0.14055000000000001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15</v>
      </c>
      <c r="V55" s="305">
        <f>IFERROR(V52/H52,"0")+IFERROR(V53/H53,"0")+IFERROR(V54/H54,"0")</f>
        <v>15</v>
      </c>
      <c r="W55" s="305">
        <f>IFERROR(IF(W52="",0,W52),"0")+IFERROR(IF(W53="",0,W53),"0")+IFERROR(IF(W54="",0,W54),"0")</f>
        <v>0.14055000000000001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67.5</v>
      </c>
      <c r="V56" s="305">
        <f>IFERROR(SUM(V52:V54),"0")</f>
        <v>67.5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10</v>
      </c>
      <c r="V59" s="304">
        <f t="shared" ref="V59:V72" si="2">IFERROR(IF(U59="",0,CEILING((U59/$H59),1)*$H59),"")</f>
        <v>11.2</v>
      </c>
      <c r="W59" s="37">
        <f>IFERROR(IF(V59=0,"",ROUNDUP(V59/H59,0)*0.02175),"")</f>
        <v>2.1749999999999999E-2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15</v>
      </c>
      <c r="V60" s="304">
        <f t="shared" si="2"/>
        <v>21.6</v>
      </c>
      <c r="W60" s="37">
        <f>IFERROR(IF(V60=0,"",ROUNDUP(V60/H60,0)*0.02175),"")</f>
        <v>4.3499999999999997E-2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10</v>
      </c>
      <c r="V63" s="304">
        <f t="shared" si="2"/>
        <v>12</v>
      </c>
      <c r="W63" s="37">
        <f>IFERROR(IF(V63=0,"",ROUNDUP(V63/H63,0)*0.00753),"")</f>
        <v>3.0120000000000001E-2</v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24</v>
      </c>
      <c r="V64" s="304">
        <f t="shared" si="2"/>
        <v>24</v>
      </c>
      <c r="W64" s="37">
        <f t="shared" ref="W64:W72" si="3">IFERROR(IF(V64=0,"",ROUNDUP(V64/H64,0)*0.00937),"")</f>
        <v>5.6219999999999999E-2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22.5</v>
      </c>
      <c r="V70" s="304">
        <f t="shared" si="2"/>
        <v>22.5</v>
      </c>
      <c r="W70" s="37">
        <f t="shared" si="3"/>
        <v>5.6219999999999999E-2</v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17.615079365079367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0.20780999999999999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81.5</v>
      </c>
      <c r="V74" s="305">
        <f>IFERROR(SUM(V59:V72),"0")</f>
        <v>91.3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30</v>
      </c>
      <c r="V98" s="304">
        <f t="shared" si="6"/>
        <v>33.6</v>
      </c>
      <c r="W98" s="37">
        <f>IFERROR(IF(V98=0,"",ROUNDUP(V98/H98,0)*0.02175),"")</f>
        <v>8.6999999999999994E-2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15</v>
      </c>
      <c r="V100" s="304">
        <f t="shared" si="6"/>
        <v>15</v>
      </c>
      <c r="W100" s="37">
        <f>IFERROR(IF(V100=0,"",ROUNDUP(V100/H100,0)*0.00753),"")</f>
        <v>3.7650000000000003E-2</v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4.95</v>
      </c>
      <c r="V103" s="304">
        <f t="shared" si="6"/>
        <v>5.9399999999999995</v>
      </c>
      <c r="W103" s="37">
        <f>IFERROR(IF(V103=0,"",ROUNDUP(V103/H103,0)*0.00753),"")</f>
        <v>2.2589999999999999E-2</v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11.071428571428571</v>
      </c>
      <c r="V106" s="305">
        <f>IFERROR(V97/H97,"0")+IFERROR(V98/H98,"0")+IFERROR(V99/H99,"0")+IFERROR(V100/H100,"0")+IFERROR(V101/H101,"0")+IFERROR(V102/H102,"0")+IFERROR(V103/H103,"0")+IFERROR(V104/H104,"0")+IFERROR(V105/H105,"0")</f>
        <v>12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0.14723999999999998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49.95</v>
      </c>
      <c r="V107" s="305">
        <f>IFERROR(SUM(V97:V105),"0")</f>
        <v>54.54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30</v>
      </c>
      <c r="V118" s="304">
        <f>IFERROR(IF(U118="",0,CEILING((U118/$H118),1)*$H118),"")</f>
        <v>32.4</v>
      </c>
      <c r="W118" s="37">
        <f>IFERROR(IF(V118=0,"",ROUNDUP(V118/H118,0)*0.02175),"")</f>
        <v>8.6999999999999994E-2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6.6000000000000014</v>
      </c>
      <c r="V119" s="304">
        <f>IFERROR(IF(U119="",0,CEILING((U119/$H119),1)*$H119),"")</f>
        <v>7.92</v>
      </c>
      <c r="W119" s="37">
        <f>IFERROR(IF(V119=0,"",ROUNDUP(V119/H119,0)*0.00753),"")</f>
        <v>3.0120000000000001E-2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7.0370370370370381</v>
      </c>
      <c r="V122" s="305">
        <f>IFERROR(V118/H118,"0")+IFERROR(V119/H119,"0")+IFERROR(V120/H120,"0")+IFERROR(V121/H121,"0")</f>
        <v>8</v>
      </c>
      <c r="W122" s="305">
        <f>IFERROR(IF(W118="",0,W118),"0")+IFERROR(IF(W119="",0,W119),"0")+IFERROR(IF(W120="",0,W120),"0")+IFERROR(IF(W121="",0,W121),"0")</f>
        <v>0.11712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36.6</v>
      </c>
      <c r="V123" s="305">
        <f>IFERROR(SUM(V118:V121),"0")</f>
        <v>40.32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7</v>
      </c>
      <c r="V137" s="304">
        <f t="shared" si="7"/>
        <v>8.4</v>
      </c>
      <c r="W137" s="37">
        <f>IFERROR(IF(V137=0,"",ROUNDUP(V137/H137,0)*0.00502),"")</f>
        <v>2.0080000000000001E-2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10.5</v>
      </c>
      <c r="V140" s="304">
        <f t="shared" si="7"/>
        <v>10.5</v>
      </c>
      <c r="W140" s="37">
        <f>IFERROR(IF(V140=0,"",ROUNDUP(V140/H140,0)*0.00502),"")</f>
        <v>2.5100000000000001E-2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8.3333333333333321</v>
      </c>
      <c r="V142" s="305">
        <f>IFERROR(V134/H134,"0")+IFERROR(V135/H135,"0")+IFERROR(V136/H136,"0")+IFERROR(V137/H137,"0")+IFERROR(V138/H138,"0")+IFERROR(V139/H139,"0")+IFERROR(V140/H140,"0")+IFERROR(V141/H141,"0")</f>
        <v>9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4.5179999999999998E-2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17.5</v>
      </c>
      <c r="V143" s="305">
        <f>IFERROR(SUM(V134:V141),"0")</f>
        <v>18.899999999999999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5</v>
      </c>
      <c r="V156" s="304">
        <f>IFERROR(IF(U156="",0,CEILING((U156/$H156),1)*$H156),"")</f>
        <v>5.4</v>
      </c>
      <c r="W156" s="37">
        <f>IFERROR(IF(V156=0,"",ROUNDUP(V156/H156,0)*0.00937),"")</f>
        <v>9.3699999999999999E-3</v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0.92592592592592582</v>
      </c>
      <c r="V160" s="305">
        <f>IFERROR(V156/H156,"0")+IFERROR(V157/H157,"0")+IFERROR(V158/H158,"0")+IFERROR(V159/H159,"0")</f>
        <v>1</v>
      </c>
      <c r="W160" s="305">
        <f>IFERROR(IF(W156="",0,W156),"0")+IFERROR(IF(W157="",0,W157),"0")+IFERROR(IF(W158="",0,W158),"0")+IFERROR(IF(W159="",0,W159),"0")</f>
        <v>9.3699999999999999E-3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5</v>
      </c>
      <c r="V161" s="305">
        <f>IFERROR(SUM(V156:V159),"0")</f>
        <v>5.4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20</v>
      </c>
      <c r="V165" s="304">
        <f t="shared" si="8"/>
        <v>26.099999999999998</v>
      </c>
      <c r="W165" s="37">
        <f>IFERROR(IF(V165=0,"",ROUNDUP(V165/H165,0)*0.02175),"")</f>
        <v>6.5250000000000002E-2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8</v>
      </c>
      <c r="V170" s="304">
        <f t="shared" si="8"/>
        <v>9.6</v>
      </c>
      <c r="W170" s="37">
        <f>IFERROR(IF(V170=0,"",ROUNDUP(V170/H170,0)*0.00753),"")</f>
        <v>3.0120000000000001E-2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10</v>
      </c>
      <c r="V175" s="304">
        <f t="shared" si="8"/>
        <v>12</v>
      </c>
      <c r="W175" s="37">
        <f t="shared" si="9"/>
        <v>3.7650000000000003E-2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18</v>
      </c>
      <c r="V176" s="304">
        <f t="shared" si="8"/>
        <v>19.2</v>
      </c>
      <c r="W176" s="37">
        <f t="shared" si="9"/>
        <v>6.0240000000000002E-2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17.298850574712645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0.19326000000000004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56</v>
      </c>
      <c r="V181" s="305">
        <f>IFERROR(SUM(V163:V179),"0")</f>
        <v>66.899999999999991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8</v>
      </c>
      <c r="V183" s="304">
        <f>IFERROR(IF(U183="",0,CEILING((U183/$H183),1)*$H183),"")</f>
        <v>9.6</v>
      </c>
      <c r="W183" s="37">
        <f>IFERROR(IF(V183=0,"",ROUNDUP(V183/H183,0)*0.00753),"")</f>
        <v>3.0120000000000001E-2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8</v>
      </c>
      <c r="V184" s="304">
        <f>IFERROR(IF(U184="",0,CEILING((U184/$H184),1)*$H184),"")</f>
        <v>9.6</v>
      </c>
      <c r="W184" s="37">
        <f>IFERROR(IF(V184=0,"",ROUNDUP(V184/H184,0)*0.00753),"")</f>
        <v>3.0120000000000001E-2</v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6.666666666666667</v>
      </c>
      <c r="V185" s="305">
        <f>IFERROR(V183/H183,"0")+IFERROR(V184/H184,"0")</f>
        <v>8</v>
      </c>
      <c r="W185" s="305">
        <f>IFERROR(IF(W183="",0,W183),"0")+IFERROR(IF(W184="",0,W184),"0")</f>
        <v>6.0240000000000002E-2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16</v>
      </c>
      <c r="V186" s="305">
        <f>IFERROR(SUM(V183:V184),"0")</f>
        <v>19.2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180</v>
      </c>
      <c r="V191" s="304">
        <f t="shared" si="10"/>
        <v>183.60000000000002</v>
      </c>
      <c r="W191" s="37">
        <f>IFERROR(IF(V191=0,"",ROUNDUP(V191/H191,0)*0.02175),"")</f>
        <v>0.36974999999999997</v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30</v>
      </c>
      <c r="V197" s="304">
        <f t="shared" si="10"/>
        <v>30</v>
      </c>
      <c r="W197" s="37">
        <f t="shared" ref="W197:W203" si="11">IFERROR(IF(V197=0,"",ROUNDUP(V197/H197,0)*0.00937),"")</f>
        <v>5.6219999999999999E-2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5</v>
      </c>
      <c r="V199" s="304">
        <f t="shared" si="10"/>
        <v>5</v>
      </c>
      <c r="W199" s="37">
        <f t="shared" si="11"/>
        <v>9.3699999999999999E-3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23.666666666666664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24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0.43533999999999995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215</v>
      </c>
      <c r="V205" s="305">
        <f>IFERROR(SUM(V189:V203),"0")</f>
        <v>218.60000000000002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140</v>
      </c>
      <c r="V211" s="304">
        <f>IFERROR(IF(U211="",0,CEILING((U211/$H211),1)*$H211),"")</f>
        <v>142.80000000000001</v>
      </c>
      <c r="W211" s="37">
        <f>IFERROR(IF(V211=0,"",ROUNDUP(V211/H211,0)*0.00753),"")</f>
        <v>0.25602000000000003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120</v>
      </c>
      <c r="V212" s="304">
        <f>IFERROR(IF(U212="",0,CEILING((U212/$H212),1)*$H212),"")</f>
        <v>121.80000000000001</v>
      </c>
      <c r="W212" s="37">
        <f>IFERROR(IF(V212=0,"",ROUNDUP(V212/H212,0)*0.00753),"")</f>
        <v>0.21837000000000001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17.5</v>
      </c>
      <c r="V213" s="304">
        <f>IFERROR(IF(U213="",0,CEILING((U213/$H213),1)*$H213),"")</f>
        <v>18.900000000000002</v>
      </c>
      <c r="W213" s="37">
        <f>IFERROR(IF(V213=0,"",ROUNDUP(V213/H213,0)*0.00502),"")</f>
        <v>4.5179999999999998E-2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10.5</v>
      </c>
      <c r="V214" s="304">
        <f>IFERROR(IF(U214="",0,CEILING((U214/$H214),1)*$H214),"")</f>
        <v>10.5</v>
      </c>
      <c r="W214" s="37">
        <f>IFERROR(IF(V214=0,"",ROUNDUP(V214/H214,0)*0.00502),"")</f>
        <v>2.5100000000000001E-2</v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75.238095238095227</v>
      </c>
      <c r="V215" s="305">
        <f>IFERROR(V211/H211,"0")+IFERROR(V212/H212,"0")+IFERROR(V213/H213,"0")+IFERROR(V214/H214,"0")</f>
        <v>77</v>
      </c>
      <c r="W215" s="305">
        <f>IFERROR(IF(W211="",0,W211),"0")+IFERROR(IF(W212="",0,W212),"0")+IFERROR(IF(W213="",0,W213),"0")+IFERROR(IF(W214="",0,W214),"0")</f>
        <v>0.5446700000000001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288</v>
      </c>
      <c r="V216" s="305">
        <f>IFERROR(SUM(V211:V214),"0")</f>
        <v>294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1800</v>
      </c>
      <c r="V218" s="304">
        <f t="shared" ref="V218:V223" si="12">IFERROR(IF(U218="",0,CEILING((U218/$H218),1)*$H218),"")</f>
        <v>1806.3</v>
      </c>
      <c r="W218" s="37">
        <f>IFERROR(IF(V218=0,"",ROUNDUP(V218/H218,0)*0.02175),"")</f>
        <v>4.85025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60</v>
      </c>
      <c r="V221" s="304">
        <f t="shared" si="12"/>
        <v>61.2</v>
      </c>
      <c r="W221" s="37">
        <f>IFERROR(IF(V221=0,"",ROUNDUP(V221/H221,0)*0.00937),"")</f>
        <v>0.15928999999999999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238.88888888888889</v>
      </c>
      <c r="V224" s="305">
        <f>IFERROR(V218/H218,"0")+IFERROR(V219/H219,"0")+IFERROR(V220/H220,"0")+IFERROR(V221/H221,"0")+IFERROR(V222/H222,"0")+IFERROR(V223/H223,"0")</f>
        <v>240</v>
      </c>
      <c r="W224" s="305">
        <f>IFERROR(IF(W218="",0,W218),"0")+IFERROR(IF(W219="",0,W219),"0")+IFERROR(IF(W220="",0,W220),"0")+IFERROR(IF(W221="",0,W221),"0")+IFERROR(IF(W222="",0,W222),"0")+IFERROR(IF(W223="",0,W223),"0")</f>
        <v>5.0095400000000003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1860</v>
      </c>
      <c r="V225" s="305">
        <f>IFERROR(SUM(V218:V223),"0")</f>
        <v>1867.5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160</v>
      </c>
      <c r="V227" s="304">
        <f>IFERROR(IF(U227="",0,CEILING((U227/$H227),1)*$H227),"")</f>
        <v>168</v>
      </c>
      <c r="W227" s="37">
        <f>IFERROR(IF(V227=0,"",ROUNDUP(V227/H227,0)*0.02175),"")</f>
        <v>0.43499999999999994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50</v>
      </c>
      <c r="V228" s="304">
        <f>IFERROR(IF(U228="",0,CEILING((U228/$H228),1)*$H228),"")</f>
        <v>54.6</v>
      </c>
      <c r="W228" s="37">
        <f>IFERROR(IF(V228=0,"",ROUNDUP(V228/H228,0)*0.02175),"")</f>
        <v>0.15225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10</v>
      </c>
      <c r="V229" s="304">
        <f>IFERROR(IF(U229="",0,CEILING((U229/$H229),1)*$H229),"")</f>
        <v>16.8</v>
      </c>
      <c r="W229" s="37">
        <f>IFERROR(IF(V229=0,"",ROUNDUP(V229/H229,0)*0.02175),"")</f>
        <v>4.3499999999999997E-2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26.64835164835165</v>
      </c>
      <c r="V231" s="305">
        <f>IFERROR(V227/H227,"0")+IFERROR(V228/H228,"0")+IFERROR(V229/H229,"0")+IFERROR(V230/H230,"0")</f>
        <v>29</v>
      </c>
      <c r="W231" s="305">
        <f>IFERROR(IF(W227="",0,W227),"0")+IFERROR(IF(W228="",0,W228),"0")+IFERROR(IF(W229="",0,W229),"0")+IFERROR(IF(W230="",0,W230),"0")</f>
        <v>0.63074999999999992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220</v>
      </c>
      <c r="V232" s="305">
        <f>IFERROR(SUM(V227:V230),"0")</f>
        <v>239.4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25.5</v>
      </c>
      <c r="V236" s="304">
        <f>IFERROR(IF(U236="",0,CEILING((U236/$H236),1)*$H236),"")</f>
        <v>25.5</v>
      </c>
      <c r="W236" s="37">
        <f>IFERROR(IF(V236=0,"",ROUNDUP(V236/H236,0)*0.00753),"")</f>
        <v>7.5300000000000006E-2</v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10</v>
      </c>
      <c r="V237" s="305">
        <f>IFERROR(V234/H234,"0")+IFERROR(V235/H235,"0")+IFERROR(V236/H236,"0")</f>
        <v>10</v>
      </c>
      <c r="W237" s="305">
        <f>IFERROR(IF(W234="",0,W234),"0")+IFERROR(IF(W235="",0,W235),"0")+IFERROR(IF(W236="",0,W236),"0")</f>
        <v>7.5300000000000006E-2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25.5</v>
      </c>
      <c r="V238" s="305">
        <f>IFERROR(SUM(V234:V236),"0")</f>
        <v>25.5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20</v>
      </c>
      <c r="V240" s="304">
        <f>IFERROR(IF(U240="",0,CEILING((U240/$H240),1)*$H240),"")</f>
        <v>20</v>
      </c>
      <c r="W240" s="37">
        <f>IFERROR(IF(V240=0,"",ROUNDUP(V240/H240,0)*0.00474),"")</f>
        <v>4.7400000000000005E-2</v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20</v>
      </c>
      <c r="V241" s="304">
        <f>IFERROR(IF(U241="",0,CEILING((U241/$H241),1)*$H241),"")</f>
        <v>20</v>
      </c>
      <c r="W241" s="37">
        <f>IFERROR(IF(V241=0,"",ROUNDUP(V241/H241,0)*0.00474),"")</f>
        <v>4.7400000000000005E-2</v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20</v>
      </c>
      <c r="V242" s="304">
        <f>IFERROR(IF(U242="",0,CEILING((U242/$H242),1)*$H242),"")</f>
        <v>20</v>
      </c>
      <c r="W242" s="37">
        <f>IFERROR(IF(V242=0,"",ROUNDUP(V242/H242,0)*0.00474),"")</f>
        <v>4.7400000000000005E-2</v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30</v>
      </c>
      <c r="V243" s="305">
        <f>IFERROR(V240/H240,"0")+IFERROR(V241/H241,"0")+IFERROR(V242/H242,"0")</f>
        <v>30</v>
      </c>
      <c r="W243" s="305">
        <f>IFERROR(IF(W240="",0,W240),"0")+IFERROR(IF(W241="",0,W241),"0")+IFERROR(IF(W242="",0,W242),"0")</f>
        <v>0.14220000000000002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60</v>
      </c>
      <c r="V244" s="305">
        <f>IFERROR(SUM(V240:V242),"0")</f>
        <v>60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25</v>
      </c>
      <c r="V252" s="304">
        <f t="shared" si="13"/>
        <v>25</v>
      </c>
      <c r="W252" s="37">
        <f>IFERROR(IF(V252=0,"",ROUNDUP(V252/H252,0)*0.00937),"")</f>
        <v>4.6850000000000003E-2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5</v>
      </c>
      <c r="V254" s="305">
        <f>IFERROR(V247/H247,"0")+IFERROR(V248/H248,"0")+IFERROR(V249/H249,"0")+IFERROR(V250/H250,"0")+IFERROR(V251/H251,"0")+IFERROR(V252/H252,"0")+IFERROR(V253/H253,"0")</f>
        <v>5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4.6850000000000003E-2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25</v>
      </c>
      <c r="V255" s="305">
        <f>IFERROR(SUM(V247:V253),"0")</f>
        <v>25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15</v>
      </c>
      <c r="V263" s="304">
        <f>IFERROR(IF(U263="",0,CEILING((U263/$H263),1)*$H263),"")</f>
        <v>16.2</v>
      </c>
      <c r="W263" s="37">
        <f>IFERROR(IF(V263=0,"",ROUNDUP(V263/H263,0)*0.00753),"")</f>
        <v>6.7769999999999997E-2</v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8.3333333333333339</v>
      </c>
      <c r="V264" s="305">
        <f>IFERROR(V263/H263,"0")</f>
        <v>9</v>
      </c>
      <c r="W264" s="305">
        <f>IFERROR(IF(W263="",0,W263),"0")</f>
        <v>6.7769999999999997E-2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15</v>
      </c>
      <c r="V265" s="305">
        <f>IFERROR(SUM(V263:V263),"0")</f>
        <v>16.2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30</v>
      </c>
      <c r="V267" s="304">
        <f>IFERROR(IF(U267="",0,CEILING((U267/$H267),1)*$H267),"")</f>
        <v>32.4</v>
      </c>
      <c r="W267" s="37">
        <f>IFERROR(IF(V267=0,"",ROUNDUP(V267/H267,0)*0.02175),"")</f>
        <v>8.6999999999999994E-2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58.8</v>
      </c>
      <c r="V268" s="304">
        <f>IFERROR(IF(U268="",0,CEILING((U268/$H268),1)*$H268),"")</f>
        <v>60.480000000000004</v>
      </c>
      <c r="W268" s="37">
        <f>IFERROR(IF(V268=0,"",ROUNDUP(V268/H268,0)*0.00753),"")</f>
        <v>0.18071999999999999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12.6</v>
      </c>
      <c r="V269" s="304">
        <f>IFERROR(IF(U269="",0,CEILING((U269/$H269),1)*$H269),"")</f>
        <v>12.6</v>
      </c>
      <c r="W269" s="37">
        <f>IFERROR(IF(V269=0,"",ROUNDUP(V269/H269,0)*0.00753),"")</f>
        <v>3.7650000000000003E-2</v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32.037037037037038</v>
      </c>
      <c r="V270" s="305">
        <f>IFERROR(V267/H267,"0")+IFERROR(V268/H268,"0")+IFERROR(V269/H269,"0")</f>
        <v>33</v>
      </c>
      <c r="W270" s="305">
        <f>IFERROR(IF(W267="",0,W267),"0")+IFERROR(IF(W268="",0,W268),"0")+IFERROR(IF(W269="",0,W269),"0")</f>
        <v>0.30536999999999997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101.39999999999999</v>
      </c>
      <c r="V271" s="305">
        <f>IFERROR(SUM(V267:V269),"0")</f>
        <v>105.47999999999999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19</v>
      </c>
      <c r="V273" s="304">
        <f>IFERROR(IF(U273="",0,CEILING((U273/$H273),1)*$H273),"")</f>
        <v>20.52</v>
      </c>
      <c r="W273" s="37">
        <f>IFERROR(IF(V273=0,"",ROUNDUP(V273/H273,0)*0.00753),"")</f>
        <v>6.7769999999999997E-2</v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8.3333333333333339</v>
      </c>
      <c r="V274" s="305">
        <f>IFERROR(V273/H273,"0")</f>
        <v>9</v>
      </c>
      <c r="W274" s="305">
        <f>IFERROR(IF(W273="",0,W273),"0")</f>
        <v>6.7769999999999997E-2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19</v>
      </c>
      <c r="V275" s="305">
        <f>IFERROR(SUM(V273:V273),"0")</f>
        <v>20.52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4.25</v>
      </c>
      <c r="V277" s="304">
        <f>IFERROR(IF(U277="",0,CEILING((U277/$H277),1)*$H277),"")</f>
        <v>5.0999999999999996</v>
      </c>
      <c r="W277" s="37">
        <f>IFERROR(IF(V277=0,"",ROUNDUP(V277/H277,0)*0.00753),"")</f>
        <v>1.506E-2</v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1.6666666666666667</v>
      </c>
      <c r="V278" s="305">
        <f>IFERROR(V277/H277,"0")</f>
        <v>2</v>
      </c>
      <c r="W278" s="305">
        <f>IFERROR(IF(W277="",0,W277),"0")</f>
        <v>1.506E-2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4.25</v>
      </c>
      <c r="V279" s="305">
        <f>IFERROR(SUM(V277:V277),"0")</f>
        <v>5.0999999999999996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1100</v>
      </c>
      <c r="V283" s="304">
        <f t="shared" ref="V283:V290" si="14">IFERROR(IF(U283="",0,CEILING((U283/$H283),1)*$H283),"")</f>
        <v>1110</v>
      </c>
      <c r="W283" s="37">
        <f>IFERROR(IF(V283=0,"",ROUNDUP(V283/H283,0)*0.02175),"")</f>
        <v>1.6094999999999999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300</v>
      </c>
      <c r="V285" s="304">
        <f t="shared" si="14"/>
        <v>300</v>
      </c>
      <c r="W285" s="37">
        <f>IFERROR(IF(V285=0,"",ROUNDUP(V285/H285,0)*0.02175),"")</f>
        <v>0.43499999999999994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400</v>
      </c>
      <c r="V287" s="304">
        <f t="shared" si="14"/>
        <v>405</v>
      </c>
      <c r="W287" s="37">
        <f>IFERROR(IF(V287=0,"",ROUNDUP(V287/H287,0)*0.02175),"")</f>
        <v>0.58724999999999994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12.5</v>
      </c>
      <c r="V289" s="304">
        <f t="shared" si="14"/>
        <v>15</v>
      </c>
      <c r="W289" s="37">
        <f>IFERROR(IF(V289=0,"",ROUNDUP(V289/H289,0)*0.00937),"")</f>
        <v>2.811E-2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122.5</v>
      </c>
      <c r="V291" s="305">
        <f>IFERROR(V283/H283,"0")+IFERROR(V284/H284,"0")+IFERROR(V285/H285,"0")+IFERROR(V286/H286,"0")+IFERROR(V287/H287,"0")+IFERROR(V288/H288,"0")+IFERROR(V289/H289,"0")+IFERROR(V290/H290,"0")</f>
        <v>124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2.6598599999999997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1812.5</v>
      </c>
      <c r="V292" s="305">
        <f>IFERROR(SUM(V283:V290),"0")</f>
        <v>1830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880</v>
      </c>
      <c r="V294" s="304">
        <f>IFERROR(IF(U294="",0,CEILING((U294/$H294),1)*$H294),"")</f>
        <v>885</v>
      </c>
      <c r="W294" s="37">
        <f>IFERROR(IF(V294=0,"",ROUNDUP(V294/H294,0)*0.02175),"")</f>
        <v>1.28325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58.666666666666664</v>
      </c>
      <c r="V296" s="305">
        <f>IFERROR(V294/H294,"0")+IFERROR(V295/H295,"0")</f>
        <v>59</v>
      </c>
      <c r="W296" s="305">
        <f>IFERROR(IF(W294="",0,W294),"0")+IFERROR(IF(W295="",0,W295),"0")</f>
        <v>1.28325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880</v>
      </c>
      <c r="V297" s="305">
        <f>IFERROR(SUM(V294:V295),"0")</f>
        <v>885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60</v>
      </c>
      <c r="V303" s="304">
        <f>IFERROR(IF(U303="",0,CEILING((U303/$H303),1)*$H303),"")</f>
        <v>62.4</v>
      </c>
      <c r="W303" s="37">
        <f>IFERROR(IF(V303=0,"",ROUNDUP(V303/H303,0)*0.02175),"")</f>
        <v>0.17399999999999999</v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7.6923076923076925</v>
      </c>
      <c r="V304" s="305">
        <f>IFERROR(V303/H303,"0")</f>
        <v>8</v>
      </c>
      <c r="W304" s="305">
        <f>IFERROR(IF(W303="",0,W303),"0")</f>
        <v>0.17399999999999999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60</v>
      </c>
      <c r="V305" s="305">
        <f>IFERROR(SUM(V303:V303),"0")</f>
        <v>62.4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150</v>
      </c>
      <c r="V320" s="304">
        <f>IFERROR(IF(U320="",0,CEILING((U320/$H320),1)*$H320),"")</f>
        <v>156</v>
      </c>
      <c r="W320" s="37">
        <f>IFERROR(IF(V320=0,"",ROUNDUP(V320/H320,0)*0.02175),"")</f>
        <v>0.43499999999999994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6.4</v>
      </c>
      <c r="V322" s="304">
        <f>IFERROR(IF(U322="",0,CEILING((U322/$H322),1)*$H322),"")</f>
        <v>7.1999999999999993</v>
      </c>
      <c r="W322" s="37">
        <f>IFERROR(IF(V322=0,"",ROUNDUP(V322/H322,0)*0.00753),"")</f>
        <v>2.2589999999999999E-2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21.897435897435898</v>
      </c>
      <c r="V324" s="305">
        <f>IFERROR(V320/H320,"0")+IFERROR(V321/H321,"0")+IFERROR(V322/H322,"0")+IFERROR(V323/H323,"0")</f>
        <v>23</v>
      </c>
      <c r="W324" s="305">
        <f>IFERROR(IF(W320="",0,W320),"0")+IFERROR(IF(W321="",0,W321),"0")+IFERROR(IF(W322="",0,W322),"0")+IFERROR(IF(W323="",0,W323),"0")</f>
        <v>0.45758999999999994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156.4</v>
      </c>
      <c r="V325" s="305">
        <f>IFERROR(SUM(V320:V323),"0")</f>
        <v>163.19999999999999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10</v>
      </c>
      <c r="V338" s="304">
        <f t="shared" ref="V338:V350" si="15">IFERROR(IF(U338="",0,CEILING((U338/$H338),1)*$H338),"")</f>
        <v>12.600000000000001</v>
      </c>
      <c r="W338" s="37">
        <f>IFERROR(IF(V338=0,"",ROUNDUP(V338/H338,0)*0.00753),"")</f>
        <v>2.2589999999999999E-2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15</v>
      </c>
      <c r="V340" s="304">
        <f t="shared" si="15"/>
        <v>16.8</v>
      </c>
      <c r="W340" s="37">
        <f>IFERROR(IF(V340=0,"",ROUNDUP(V340/H340,0)*0.00753),"")</f>
        <v>3.0120000000000001E-2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47.6</v>
      </c>
      <c r="V341" s="304">
        <f t="shared" si="15"/>
        <v>48.72</v>
      </c>
      <c r="W341" s="37">
        <f>IFERROR(IF(V341=0,"",ROUNDUP(V341/H341,0)*0.00753),"")</f>
        <v>0.21837000000000001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10.5</v>
      </c>
      <c r="V343" s="304">
        <f t="shared" si="15"/>
        <v>10.5</v>
      </c>
      <c r="W343" s="37">
        <f t="shared" si="16"/>
        <v>2.5100000000000001E-2</v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21</v>
      </c>
      <c r="V345" s="304">
        <f t="shared" si="15"/>
        <v>21</v>
      </c>
      <c r="W345" s="37">
        <f t="shared" si="16"/>
        <v>5.0200000000000002E-2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14</v>
      </c>
      <c r="V349" s="304">
        <f t="shared" si="15"/>
        <v>14.700000000000001</v>
      </c>
      <c r="W349" s="37">
        <f t="shared" si="16"/>
        <v>3.5140000000000005E-2</v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55.952380952380956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58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0.38152000000000003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118.1</v>
      </c>
      <c r="V352" s="305">
        <f>IFERROR(SUM(V338:V350),"0")</f>
        <v>124.32000000000001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16.5</v>
      </c>
      <c r="V357" s="304">
        <f>IFERROR(IF(U357="",0,CEILING((U357/$H357),1)*$H357),"")</f>
        <v>17.600000000000001</v>
      </c>
      <c r="W357" s="37">
        <f>IFERROR(IF(V357=0,"",ROUNDUP(V357/H357,0)*0.00937),"")</f>
        <v>7.4959999999999999E-2</v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7.4999999999999991</v>
      </c>
      <c r="V358" s="305">
        <f>IFERROR(V354/H354,"0")+IFERROR(V355/H355,"0")+IFERROR(V356/H356,"0")+IFERROR(V357/H357,"0")</f>
        <v>8</v>
      </c>
      <c r="W358" s="305">
        <f>IFERROR(IF(W354="",0,W354),"0")+IFERROR(IF(W355="",0,W355),"0")+IFERROR(IF(W356="",0,W356),"0")+IFERROR(IF(W357="",0,W357),"0")</f>
        <v>7.4959999999999999E-2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16.5</v>
      </c>
      <c r="V359" s="305">
        <f>IFERROR(SUM(V354:V357),"0")</f>
        <v>17.600000000000001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5.9499999999999993</v>
      </c>
      <c r="V386" s="304">
        <f t="shared" si="17"/>
        <v>6.3000000000000007</v>
      </c>
      <c r="W386" s="37">
        <f>IFERROR(IF(V386=0,"",ROUNDUP(V386/H386,0)*0.00502),"")</f>
        <v>1.506E-2</v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2.833333333333333</v>
      </c>
      <c r="V388" s="305">
        <f>IFERROR(V381/H381,"0")+IFERROR(V382/H382,"0")+IFERROR(V383/H383,"0")+IFERROR(V384/H384,"0")+IFERROR(V385/H385,"0")+IFERROR(V386/H386,"0")+IFERROR(V387/H387,"0")</f>
        <v>3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1.506E-2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5.9499999999999993</v>
      </c>
      <c r="V389" s="305">
        <f>IFERROR(SUM(V381:V387),"0")</f>
        <v>6.3000000000000007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3</v>
      </c>
      <c r="V391" s="304">
        <f>IFERROR(IF(U391="",0,CEILING((U391/$H391),1)*$H391),"")</f>
        <v>3</v>
      </c>
      <c r="W391" s="37">
        <f>IFERROR(IF(V391=0,"",ROUNDUP(V391/H391,0)*0.00349),"")</f>
        <v>1.745E-2</v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5</v>
      </c>
      <c r="V392" s="305">
        <f>IFERROR(V391/H391,"0")</f>
        <v>5</v>
      </c>
      <c r="W392" s="305">
        <f>IFERROR(IF(W391="",0,W391),"0")</f>
        <v>1.745E-2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3</v>
      </c>
      <c r="V393" s="305">
        <f>IFERROR(SUM(V391:V391),"0")</f>
        <v>3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120</v>
      </c>
      <c r="V401" s="304">
        <f t="shared" ref="V401:V409" si="18">IFERROR(IF(U401="",0,CEILING((U401/$H401),1)*$H401),"")</f>
        <v>121.44000000000001</v>
      </c>
      <c r="W401" s="37">
        <f>IFERROR(IF(V401=0,"",ROUNDUP(V401/H401,0)*0.01196),"")</f>
        <v>0.27507999999999999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250</v>
      </c>
      <c r="V402" s="304">
        <f t="shared" si="18"/>
        <v>253.44</v>
      </c>
      <c r="W402" s="37">
        <f>IFERROR(IF(V402=0,"",ROUNDUP(V402/H402,0)*0.01196),"")</f>
        <v>0.57408000000000003</v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30</v>
      </c>
      <c r="V403" s="304">
        <f t="shared" si="18"/>
        <v>31.68</v>
      </c>
      <c r="W403" s="37">
        <f>IFERROR(IF(V403=0,"",ROUNDUP(V403/H403,0)*0.01196),"")</f>
        <v>7.1760000000000004E-2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164</v>
      </c>
      <c r="V404" s="304">
        <f t="shared" si="18"/>
        <v>168.96</v>
      </c>
      <c r="W404" s="37">
        <f>IFERROR(IF(V404=0,"",ROUNDUP(V404/H404,0)*0.01196),"")</f>
        <v>0.38272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106.81818181818181</v>
      </c>
      <c r="V410" s="305">
        <f>IFERROR(V401/H401,"0")+IFERROR(V402/H402,"0")+IFERROR(V403/H403,"0")+IFERROR(V404/H404,"0")+IFERROR(V405/H405,"0")+IFERROR(V406/H406,"0")+IFERROR(V407/H407,"0")+IFERROR(V408/H408,"0")+IFERROR(V409/H409,"0")</f>
        <v>109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1.3036400000000001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564</v>
      </c>
      <c r="V411" s="305">
        <f>IFERROR(SUM(V401:V409),"0")</f>
        <v>575.52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250</v>
      </c>
      <c r="V413" s="304">
        <f>IFERROR(IF(U413="",0,CEILING((U413/$H413),1)*$H413),"")</f>
        <v>253.44</v>
      </c>
      <c r="W413" s="37">
        <f>IFERROR(IF(V413=0,"",ROUNDUP(V413/H413,0)*0.01196),"")</f>
        <v>0.57408000000000003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47.348484848484844</v>
      </c>
      <c r="V415" s="305">
        <f>IFERROR(V413/H413,"0")+IFERROR(V414/H414,"0")</f>
        <v>48</v>
      </c>
      <c r="W415" s="305">
        <f>IFERROR(IF(W413="",0,W413),"0")+IFERROR(IF(W414="",0,W414),"0")</f>
        <v>0.57408000000000003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250</v>
      </c>
      <c r="V416" s="305">
        <f>IFERROR(SUM(V413:V414),"0")</f>
        <v>253.44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60</v>
      </c>
      <c r="V418" s="304">
        <f t="shared" ref="V418:V423" si="19"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10</v>
      </c>
      <c r="V419" s="304">
        <f t="shared" si="19"/>
        <v>10.56</v>
      </c>
      <c r="W419" s="37">
        <f>IFERROR(IF(V419=0,"",ROUNDUP(V419/H419,0)*0.01196),"")</f>
        <v>2.392E-2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70</v>
      </c>
      <c r="V420" s="304">
        <f t="shared" si="19"/>
        <v>73.92</v>
      </c>
      <c r="W420" s="37">
        <f>IFERROR(IF(V420=0,"",ROUNDUP(V420/H420,0)*0.01196),"")</f>
        <v>0.16744000000000001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12</v>
      </c>
      <c r="V421" s="304">
        <f t="shared" si="19"/>
        <v>14.4</v>
      </c>
      <c r="W421" s="37">
        <f>IFERROR(IF(V421=0,"",ROUNDUP(V421/H421,0)*0.00937),"")</f>
        <v>3.7479999999999999E-2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12</v>
      </c>
      <c r="V422" s="304">
        <f t="shared" si="19"/>
        <v>14.4</v>
      </c>
      <c r="W422" s="37">
        <f>IFERROR(IF(V422=0,"",ROUNDUP(V422/H422,0)*0.00937),"")</f>
        <v>3.7479999999999999E-2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12</v>
      </c>
      <c r="V423" s="304">
        <f t="shared" si="19"/>
        <v>14.4</v>
      </c>
      <c r="W423" s="37">
        <f>IFERROR(IF(V423=0,"",ROUNDUP(V423/H423,0)*0.00937),"")</f>
        <v>3.7479999999999999E-2</v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36.515151515151516</v>
      </c>
      <c r="V424" s="305">
        <f>IFERROR(V418/H418,"0")+IFERROR(V419/H419,"0")+IFERROR(V420/H420,"0")+IFERROR(V421/H421,"0")+IFERROR(V422/H422,"0")+IFERROR(V423/H423,"0")</f>
        <v>40</v>
      </c>
      <c r="W424" s="305">
        <f>IFERROR(IF(W418="",0,W418),"0")+IFERROR(IF(W419="",0,W419),"0")+IFERROR(IF(W420="",0,W420),"0")+IFERROR(IF(W421="",0,W421),"0")+IFERROR(IF(W422="",0,W422),"0")+IFERROR(IF(W423="",0,W423),"0")</f>
        <v>0.44732000000000005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176</v>
      </c>
      <c r="V425" s="305">
        <f>IFERROR(SUM(V418:V423),"0")</f>
        <v>191.04000000000002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250</v>
      </c>
      <c r="V439" s="304">
        <f>IFERROR(IF(U439="",0,CEILING((U439/$H439),1)*$H439),"")</f>
        <v>259.20000000000005</v>
      </c>
      <c r="W439" s="37">
        <f>IFERROR(IF(V439=0,"",ROUNDUP(V439/H439,0)*0.02175),"")</f>
        <v>0.52200000000000002</v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23.148148148148145</v>
      </c>
      <c r="V441" s="305">
        <f>IFERROR(V439/H439,"0")+IFERROR(V440/H440,"0")</f>
        <v>24.000000000000004</v>
      </c>
      <c r="W441" s="305">
        <f>IFERROR(IF(W439="",0,W439),"0")+IFERROR(IF(W440="",0,W440),"0")</f>
        <v>0.52200000000000002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250</v>
      </c>
      <c r="V442" s="305">
        <f>IFERROR(SUM(V439:V440),"0")</f>
        <v>259.20000000000005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10</v>
      </c>
      <c r="V445" s="304">
        <f>IFERROR(IF(U445="",0,CEILING((U445/$H445),1)*$H445),"")</f>
        <v>13.14</v>
      </c>
      <c r="W445" s="37">
        <f>IFERROR(IF(V445=0,"",ROUNDUP(V445/H445,0)*0.00753),"")</f>
        <v>2.2589999999999999E-2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2.2831050228310503</v>
      </c>
      <c r="V446" s="305">
        <f>IFERROR(V444/H444,"0")+IFERROR(V445/H445,"0")</f>
        <v>3</v>
      </c>
      <c r="W446" s="305">
        <f>IFERROR(IF(W444="",0,W444),"0")+IFERROR(IF(W445="",0,W445),"0")</f>
        <v>2.2589999999999999E-2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10</v>
      </c>
      <c r="V447" s="305">
        <f>IFERROR(SUM(V444:V445),"0")</f>
        <v>13.14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7717.6500000000005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7879.32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8164.645486591402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8337.2759999999962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15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8539.645486591402</v>
      </c>
      <c r="V461" s="305">
        <f>GrossWeightTotalR+PalletQtyTotalR*25</f>
        <v>8712.2759999999962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1072.7492235148118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1103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16.726759999999999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253.8</v>
      </c>
      <c r="D468" s="47">
        <f>IFERROR(V52*1,"0")+IFERROR(V53*1,"0")+IFERROR(V54*1,"0")</f>
        <v>67.5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145.84</v>
      </c>
      <c r="F468" s="47">
        <f>IFERROR(V118*1,"0")+IFERROR(V119*1,"0")+IFERROR(V120*1,"0")+IFERROR(V121*1,"0")</f>
        <v>40.32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18.899999999999999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91.499999999999986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2705</v>
      </c>
      <c r="K468" s="47">
        <f>IFERROR(V247*1,"0")+IFERROR(V248*1,"0")+IFERROR(V249*1,"0")+IFERROR(V250*1,"0")+IFERROR(V251*1,"0")+IFERROR(V252*1,"0")+IFERROR(V253*1,"0")+IFERROR(V257*1,"0")+IFERROR(V258*1,"0")</f>
        <v>25</v>
      </c>
      <c r="L468" s="47">
        <f>IFERROR(V263*1,"0")+IFERROR(V267*1,"0")+IFERROR(V268*1,"0")+IFERROR(V269*1,"0")+IFERROR(V273*1,"0")+IFERROR(V277*1,"0")</f>
        <v>147.29999999999998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2777.4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163.19999999999999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141.92000000000002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9.3000000000000007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1019.9999999999999</v>
      </c>
      <c r="R468" s="47">
        <f>IFERROR(V434*1,"0")+IFERROR(V435*1,"0")+IFERROR(V439*1,"0")+IFERROR(V440*1,"0")+IFERROR(V444*1,"0")+IFERROR(V445*1,"0")+IFERROR(V449*1,"0")+IFERROR(V450*1,"0")</f>
        <v>272.34000000000003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2023-09-27T11:04:07Z</dcterms:modified>
</cp:coreProperties>
</file>