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V462" i="1" s="1"/>
  <c r="M460" i="1"/>
  <c r="U458" i="1"/>
  <c r="U457" i="1"/>
  <c r="V456" i="1"/>
  <c r="S473" i="1" s="1"/>
  <c r="M456" i="1"/>
  <c r="U453" i="1"/>
  <c r="V452" i="1"/>
  <c r="U452" i="1"/>
  <c r="W451" i="1"/>
  <c r="V451" i="1"/>
  <c r="M451" i="1"/>
  <c r="V450" i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W429" i="1" s="1"/>
  <c r="W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W383" i="1"/>
  <c r="V383" i="1"/>
  <c r="M383" i="1"/>
  <c r="U381" i="1"/>
  <c r="V380" i="1"/>
  <c r="U380" i="1"/>
  <c r="W379" i="1"/>
  <c r="V379" i="1"/>
  <c r="M379" i="1"/>
  <c r="V378" i="1"/>
  <c r="M378" i="1"/>
  <c r="U375" i="1"/>
  <c r="U374" i="1"/>
  <c r="V373" i="1"/>
  <c r="U371" i="1"/>
  <c r="U370" i="1"/>
  <c r="W369" i="1"/>
  <c r="V369" i="1"/>
  <c r="M369" i="1"/>
  <c r="V368" i="1"/>
  <c r="M368" i="1"/>
  <c r="V367" i="1"/>
  <c r="W367" i="1" s="1"/>
  <c r="M367" i="1"/>
  <c r="U365" i="1"/>
  <c r="U364" i="1"/>
  <c r="V363" i="1"/>
  <c r="V365" i="1" s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U338" i="1"/>
  <c r="U337" i="1"/>
  <c r="V336" i="1"/>
  <c r="W336" i="1" s="1"/>
  <c r="M336" i="1"/>
  <c r="V335" i="1"/>
  <c r="V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M323" i="1"/>
  <c r="W322" i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W244" i="1"/>
  <c r="V244" i="1"/>
  <c r="M244" i="1"/>
  <c r="V243" i="1"/>
  <c r="W243" i="1" s="1"/>
  <c r="M243" i="1"/>
  <c r="V242" i="1"/>
  <c r="V246" i="1" s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W230" i="1"/>
  <c r="V230" i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V226" i="1" s="1"/>
  <c r="M220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W185" i="1" s="1"/>
  <c r="W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U151" i="1"/>
  <c r="U150" i="1"/>
  <c r="V149" i="1"/>
  <c r="W149" i="1" s="1"/>
  <c r="M149" i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U133" i="1"/>
  <c r="U132" i="1"/>
  <c r="V131" i="1"/>
  <c r="W131" i="1" s="1"/>
  <c r="M131" i="1"/>
  <c r="V130" i="1"/>
  <c r="W130" i="1" s="1"/>
  <c r="M130" i="1"/>
  <c r="V129" i="1"/>
  <c r="V132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D7" i="1"/>
  <c r="N6" i="1"/>
  <c r="M2" i="1"/>
  <c r="V108" i="1" l="1"/>
  <c r="W129" i="1"/>
  <c r="V162" i="1"/>
  <c r="W275" i="1"/>
  <c r="W276" i="1" s="1"/>
  <c r="V276" i="1"/>
  <c r="W279" i="1"/>
  <c r="W280" i="1" s="1"/>
  <c r="V280" i="1"/>
  <c r="U467" i="1"/>
  <c r="W456" i="1"/>
  <c r="W457" i="1" s="1"/>
  <c r="V457" i="1"/>
  <c r="U466" i="1"/>
  <c r="W144" i="1"/>
  <c r="W55" i="1"/>
  <c r="W74" i="1"/>
  <c r="W83" i="1"/>
  <c r="V245" i="1"/>
  <c r="W256" i="1"/>
  <c r="W272" i="1"/>
  <c r="W353" i="1"/>
  <c r="W390" i="1"/>
  <c r="U463" i="1"/>
  <c r="W98" i="1"/>
  <c r="W108" i="1" s="1"/>
  <c r="W158" i="1"/>
  <c r="W162" i="1" s="1"/>
  <c r="W220" i="1"/>
  <c r="W226" i="1" s="1"/>
  <c r="W242" i="1"/>
  <c r="W363" i="1"/>
  <c r="W364" i="1" s="1"/>
  <c r="V364" i="1"/>
  <c r="V427" i="1"/>
  <c r="V426" i="1"/>
  <c r="W441" i="1"/>
  <c r="W443" i="1" s="1"/>
  <c r="F10" i="1"/>
  <c r="J9" i="1"/>
  <c r="F9" i="1"/>
  <c r="A10" i="1"/>
  <c r="V32" i="1"/>
  <c r="V38" i="1"/>
  <c r="V41" i="1"/>
  <c r="W40" i="1"/>
  <c r="W41" i="1" s="1"/>
  <c r="V42" i="1"/>
  <c r="C473" i="1"/>
  <c r="V49" i="1"/>
  <c r="W46" i="1"/>
  <c r="W48" i="1" s="1"/>
  <c r="V56" i="1"/>
  <c r="V75" i="1"/>
  <c r="V156" i="1"/>
  <c r="W153" i="1"/>
  <c r="W155" i="1" s="1"/>
  <c r="V163" i="1"/>
  <c r="V183" i="1"/>
  <c r="W165" i="1"/>
  <c r="W182" i="1" s="1"/>
  <c r="V182" i="1"/>
  <c r="V188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3" i="1"/>
  <c r="V314" i="1"/>
  <c r="V315" i="1"/>
  <c r="W310" i="1"/>
  <c r="W314" i="1" s="1"/>
  <c r="W323" i="1"/>
  <c r="W326" i="1" s="1"/>
  <c r="V327" i="1"/>
  <c r="V354" i="1"/>
  <c r="V361" i="1"/>
  <c r="W356" i="1"/>
  <c r="W360" i="1" s="1"/>
  <c r="V360" i="1"/>
  <c r="W368" i="1"/>
  <c r="W370" i="1" s="1"/>
  <c r="V370" i="1"/>
  <c r="V432" i="1"/>
  <c r="R473" i="1"/>
  <c r="V439" i="1"/>
  <c r="W436" i="1"/>
  <c r="W438" i="1" s="1"/>
  <c r="V438" i="1"/>
  <c r="H9" i="1"/>
  <c r="B473" i="1"/>
  <c r="V465" i="1"/>
  <c r="V464" i="1"/>
  <c r="V23" i="1"/>
  <c r="W22" i="1"/>
  <c r="W23" i="1" s="1"/>
  <c r="V24" i="1"/>
  <c r="V33" i="1"/>
  <c r="W26" i="1"/>
  <c r="W32" i="1" s="1"/>
  <c r="V37" i="1"/>
  <c r="V48" i="1"/>
  <c r="V83" i="1"/>
  <c r="V84" i="1"/>
  <c r="V95" i="1"/>
  <c r="W86" i="1"/>
  <c r="W95" i="1" s="1"/>
  <c r="V96" i="1"/>
  <c r="V109" i="1"/>
  <c r="V116" i="1"/>
  <c r="W111" i="1"/>
  <c r="W116" i="1" s="1"/>
  <c r="V117" i="1"/>
  <c r="F473" i="1"/>
  <c r="V125" i="1"/>
  <c r="W120" i="1"/>
  <c r="W124" i="1" s="1"/>
  <c r="V124" i="1"/>
  <c r="W132" i="1"/>
  <c r="V145" i="1"/>
  <c r="I473" i="1"/>
  <c r="V151" i="1"/>
  <c r="W148" i="1"/>
  <c r="W150" i="1" s="1"/>
  <c r="V155" i="1"/>
  <c r="V187" i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V273" i="1"/>
  <c r="V272" i="1"/>
  <c r="W293" i="1"/>
  <c r="V298" i="1"/>
  <c r="V391" i="1"/>
  <c r="V394" i="1"/>
  <c r="W393" i="1"/>
  <c r="W394" i="1" s="1"/>
  <c r="V395" i="1"/>
  <c r="V398" i="1"/>
  <c r="W397" i="1"/>
  <c r="W398" i="1" s="1"/>
  <c r="V399" i="1"/>
  <c r="Q473" i="1"/>
  <c r="V412" i="1"/>
  <c r="W403" i="1"/>
  <c r="W412" i="1" s="1"/>
  <c r="V413" i="1"/>
  <c r="V418" i="1"/>
  <c r="W415" i="1"/>
  <c r="W417" i="1" s="1"/>
  <c r="V417" i="1"/>
  <c r="D473" i="1"/>
  <c r="V55" i="1"/>
  <c r="E473" i="1"/>
  <c r="V74" i="1"/>
  <c r="G473" i="1"/>
  <c r="V133" i="1"/>
  <c r="H473" i="1"/>
  <c r="V144" i="1"/>
  <c r="K473" i="1"/>
  <c r="V256" i="1"/>
  <c r="L473" i="1"/>
  <c r="V267" i="1"/>
  <c r="M473" i="1"/>
  <c r="V294" i="1"/>
  <c r="V320" i="1"/>
  <c r="W317" i="1"/>
  <c r="W319" i="1" s="1"/>
  <c r="V326" i="1"/>
  <c r="V330" i="1"/>
  <c r="W329" i="1"/>
  <c r="W330" i="1" s="1"/>
  <c r="V331" i="1"/>
  <c r="O473" i="1"/>
  <c r="V338" i="1"/>
  <c r="W335" i="1"/>
  <c r="W337" i="1" s="1"/>
  <c r="V353" i="1"/>
  <c r="V371" i="1"/>
  <c r="V374" i="1"/>
  <c r="W373" i="1"/>
  <c r="W374" i="1" s="1"/>
  <c r="V375" i="1"/>
  <c r="P473" i="1"/>
  <c r="V381" i="1"/>
  <c r="W378" i="1"/>
  <c r="W380" i="1" s="1"/>
  <c r="V390" i="1"/>
  <c r="W426" i="1"/>
  <c r="V431" i="1"/>
  <c r="V444" i="1"/>
  <c r="V447" i="1"/>
  <c r="W446" i="1"/>
  <c r="W447" i="1" s="1"/>
  <c r="V448" i="1"/>
  <c r="V453" i="1"/>
  <c r="W450" i="1"/>
  <c r="W452" i="1" s="1"/>
  <c r="V458" i="1"/>
  <c r="V466" i="1" l="1"/>
  <c r="W468" i="1"/>
  <c r="V463" i="1"/>
  <c r="V467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<sst xmlns="http://schemas.openxmlformats.org/spreadsheetml/2006/main" count="1672" uniqueCount="631">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</sst>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439" zoomScaleNormal="100" zoomScaleSheetLayoutView="100" workbookViewId="0">
      <selection activeCell="V466" sqref="V46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63.888888888888886</v>
      </c>
      <c r="V48" s="307">
        <f>IFERROR(V46/H46,"0")+IFERROR(V47/H47,"0")</f>
        <v>64</v>
      </c>
      <c r="W48" s="307">
        <f>IFERROR(IF(W46="",0,W46),"0")+IFERROR(IF(W47="",0,W47),"0")</f>
        <v>0.68100000000000005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285</v>
      </c>
      <c r="V49" s="307">
        <f>IFERROR(SUM(V46:V47),"0")</f>
        <v>286.20000000000005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630</v>
      </c>
      <c r="V53" s="306">
        <f>IFERROR(IF(U53="",0,CEILING((U53/$H53),1)*$H53),"")</f>
        <v>630</v>
      </c>
      <c r="W53" s="37">
        <f>IFERROR(IF(V53=0,"",ROUNDUP(V53/H53,0)*0.00937),"")</f>
        <v>1.3118000000000001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140</v>
      </c>
      <c r="V55" s="307">
        <f>IFERROR(V52/H52,"0")+IFERROR(V53/H53,"0")+IFERROR(V54/H54,"0")</f>
        <v>140</v>
      </c>
      <c r="W55" s="307">
        <f>IFERROR(IF(W52="",0,W52),"0")+IFERROR(IF(W53="",0,W53),"0")+IFERROR(IF(W54="",0,W54),"0")</f>
        <v>1.3118000000000001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630</v>
      </c>
      <c r="V56" s="307">
        <f>IFERROR(SUM(V52:V54),"0")</f>
        <v>630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50</v>
      </c>
      <c r="V60" s="306">
        <f t="shared" si="2"/>
        <v>56</v>
      </c>
      <c r="W60" s="37">
        <f>IFERROR(IF(V60=0,"",ROUNDUP(V60/H60,0)*0.02175),"")</f>
        <v>0.10874999999999999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400</v>
      </c>
      <c r="V62" s="306">
        <f t="shared" si="2"/>
        <v>410.40000000000003</v>
      </c>
      <c r="W62" s="37">
        <f>IFERROR(IF(V62=0,"",ROUNDUP(V62/H62,0)*0.02175),"")</f>
        <v>0.8264999999999999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20</v>
      </c>
      <c r="V64" s="306">
        <f t="shared" si="2"/>
        <v>21</v>
      </c>
      <c r="W64" s="37">
        <f>IFERROR(IF(V64=0,"",ROUNDUP(V64/H64,0)*0.00753),"")</f>
        <v>5.271E-2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160</v>
      </c>
      <c r="V66" s="306">
        <f t="shared" si="2"/>
        <v>160</v>
      </c>
      <c r="W66" s="37">
        <f t="shared" si="3"/>
        <v>0.37480000000000002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450</v>
      </c>
      <c r="V72" s="306">
        <f t="shared" si="2"/>
        <v>450</v>
      </c>
      <c r="W72" s="37">
        <f t="shared" si="3"/>
        <v>0.93699999999999994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188.16798941798942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190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2.29976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1080</v>
      </c>
      <c r="V75" s="307">
        <f>IFERROR(SUM(V59:V73),"0")</f>
        <v>1097.4000000000001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400</v>
      </c>
      <c r="V100" s="306">
        <f t="shared" si="6"/>
        <v>403.20000000000005</v>
      </c>
      <c r="W100" s="37">
        <f>IFERROR(IF(V100=0,"",ROUNDUP(V100/H100,0)*0.02175),"")</f>
        <v>1.044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80</v>
      </c>
      <c r="V101" s="306">
        <f t="shared" si="6"/>
        <v>81</v>
      </c>
      <c r="W101" s="37">
        <f>IFERROR(IF(V101=0,"",ROUNDUP(V101/H101,0)*0.02175),"")</f>
        <v>0.21749999999999997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540</v>
      </c>
      <c r="V103" s="306">
        <f t="shared" si="6"/>
        <v>540</v>
      </c>
      <c r="W103" s="37">
        <f>IFERROR(IF(V103=0,"",ROUNDUP(V103/H103,0)*0.00753),"")</f>
        <v>1.506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15</v>
      </c>
      <c r="V106" s="306">
        <f t="shared" si="6"/>
        <v>15</v>
      </c>
      <c r="W106" s="37">
        <f>IFERROR(IF(V106=0,"",ROUNDUP(V106/H106,0)*0.00753),"")</f>
        <v>3.7650000000000003E-2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262.49559082892415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263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2.8051500000000003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1035</v>
      </c>
      <c r="V109" s="307">
        <f>IFERROR(SUM(V98:V107),"0")</f>
        <v>1039.2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250</v>
      </c>
      <c r="V112" s="306">
        <f>IFERROR(IF(U112="",0,CEILING((U112/$H112),1)*$H112),"")</f>
        <v>251.1</v>
      </c>
      <c r="W112" s="37">
        <f>IFERROR(IF(V112=0,"",ROUNDUP(V112/H112,0)*0.02175),"")</f>
        <v>0.6742499999999999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30.8641975308642</v>
      </c>
      <c r="V116" s="307">
        <f>IFERROR(V111/H111,"0")+IFERROR(V112/H112,"0")+IFERROR(V113/H113,"0")+IFERROR(V114/H114,"0")+IFERROR(V115/H115,"0")</f>
        <v>31</v>
      </c>
      <c r="W116" s="307">
        <f>IFERROR(IF(W111="",0,W111),"0")+IFERROR(IF(W112="",0,W112),"0")+IFERROR(IF(W113="",0,W113),"0")+IFERROR(IF(W114="",0,W114),"0")+IFERROR(IF(W115="",0,W115),"0")</f>
        <v>0.6742499999999999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250</v>
      </c>
      <c r="V117" s="307">
        <f>IFERROR(SUM(V111:V115),"0")</f>
        <v>251.1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1000</v>
      </c>
      <c r="V120" s="306">
        <f>IFERROR(IF(U120="",0,CEILING((U120/$H120),1)*$H120),"")</f>
        <v>1004.4</v>
      </c>
      <c r="W120" s="37">
        <f>IFERROR(IF(V120=0,"",ROUNDUP(V120/H120,0)*0.02175),"")</f>
        <v>2.6969999999999996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123.4567901234568</v>
      </c>
      <c r="V124" s="307">
        <f>IFERROR(V120/H120,"0")+IFERROR(V121/H121,"0")+IFERROR(V122/H122,"0")+IFERROR(V123/H123,"0")</f>
        <v>124</v>
      </c>
      <c r="W124" s="307">
        <f>IFERROR(IF(W120="",0,W120),"0")+IFERROR(IF(W121="",0,W121),"0")+IFERROR(IF(W122="",0,W122),"0")+IFERROR(IF(W123="",0,W123),"0")</f>
        <v>2.6969999999999996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1000</v>
      </c>
      <c r="V125" s="307">
        <f>IFERROR(SUM(V120:V123),"0")</f>
        <v>1004.4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100</v>
      </c>
      <c r="V138" s="306">
        <f t="shared" si="7"/>
        <v>100.80000000000001</v>
      </c>
      <c r="W138" s="37">
        <f>IFERROR(IF(V138=0,"",ROUNDUP(V138/H138,0)*0.00753),"")</f>
        <v>0.18071999999999999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105</v>
      </c>
      <c r="V139" s="306">
        <f t="shared" si="7"/>
        <v>105</v>
      </c>
      <c r="W139" s="37">
        <f>IFERROR(IF(V139=0,"",ROUNDUP(V139/H139,0)*0.00502),"")</f>
        <v>0.251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140</v>
      </c>
      <c r="V141" s="306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420</v>
      </c>
      <c r="V142" s="306">
        <f t="shared" si="7"/>
        <v>420</v>
      </c>
      <c r="W142" s="37">
        <f>IFERROR(IF(V142=0,"",ROUNDUP(V142/H142,0)*0.00502),"")</f>
        <v>1.004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340.47619047619048</v>
      </c>
      <c r="V144" s="307">
        <f>IFERROR(V136/H136,"0")+IFERROR(V137/H137,"0")+IFERROR(V138/H138,"0")+IFERROR(V139/H139,"0")+IFERROR(V140/H140,"0")+IFERROR(V141/H141,"0")+IFERROR(V142/H142,"0")+IFERROR(V143/H143,"0")</f>
        <v>341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1.77206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765</v>
      </c>
      <c r="V145" s="307">
        <f>IFERROR(SUM(V136:V143),"0")</f>
        <v>766.5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300</v>
      </c>
      <c r="V158" s="306">
        <f>IFERROR(IF(U158="",0,CEILING((U158/$H158),1)*$H158),"")</f>
        <v>302.40000000000003</v>
      </c>
      <c r="W158" s="37">
        <f>IFERROR(IF(V158=0,"",ROUNDUP(V158/H158,0)*0.00937),"")</f>
        <v>0.52471999999999996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200</v>
      </c>
      <c r="V159" s="306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300</v>
      </c>
      <c r="V160" s="306">
        <f>IFERROR(IF(U160="",0,CEILING((U160/$H160),1)*$H160),"")</f>
        <v>302.40000000000003</v>
      </c>
      <c r="W160" s="37">
        <f>IFERROR(IF(V160=0,"",ROUNDUP(V160/H160,0)*0.00937),"")</f>
        <v>0.52471999999999996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200</v>
      </c>
      <c r="V161" s="306">
        <f>IFERROR(IF(U161="",0,CEILING((U161/$H161),1)*$H161),"")</f>
        <v>205.20000000000002</v>
      </c>
      <c r="W161" s="37">
        <f>IFERROR(IF(V161=0,"",ROUNDUP(V161/H161,0)*0.00937),"")</f>
        <v>0.35605999999999999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185.18518518518516</v>
      </c>
      <c r="V162" s="307">
        <f>IFERROR(V158/H158,"0")+IFERROR(V159/H159,"0")+IFERROR(V160/H160,"0")+IFERROR(V161/H161,"0")</f>
        <v>188</v>
      </c>
      <c r="W162" s="307">
        <f>IFERROR(IF(W158="",0,W158),"0")+IFERROR(IF(W159="",0,W159),"0")+IFERROR(IF(W160="",0,W160),"0")+IFERROR(IF(W161="",0,W161),"0")</f>
        <v>1.76156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1000</v>
      </c>
      <c r="V163" s="307">
        <f>IFERROR(SUM(V158:V161),"0")</f>
        <v>1015.2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450</v>
      </c>
      <c r="V167" s="306">
        <f t="shared" si="8"/>
        <v>452.4</v>
      </c>
      <c r="W167" s="37">
        <f>IFERROR(IF(V167=0,"",ROUNDUP(V167/H167,0)*0.02175),"")</f>
        <v>1.131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200</v>
      </c>
      <c r="V172" s="306">
        <f t="shared" si="8"/>
        <v>201.6</v>
      </c>
      <c r="W172" s="37">
        <f>IFERROR(IF(V172=0,"",ROUNDUP(V172/H172,0)*0.00753),"")</f>
        <v>0.63251999999999997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280</v>
      </c>
      <c r="V176" s="306">
        <f t="shared" si="8"/>
        <v>280.8</v>
      </c>
      <c r="W176" s="37">
        <f t="shared" ref="W176:W181" si="9">IFERROR(IF(V176=0,"",ROUNDUP(V176/H176,0)*0.00753),"")</f>
        <v>0.88101000000000007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400</v>
      </c>
      <c r="V177" s="306">
        <f t="shared" si="8"/>
        <v>400.8</v>
      </c>
      <c r="W177" s="37">
        <f t="shared" si="9"/>
        <v>1.2575100000000001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40</v>
      </c>
      <c r="V180" s="306">
        <f t="shared" si="8"/>
        <v>40.799999999999997</v>
      </c>
      <c r="W180" s="37">
        <f t="shared" si="9"/>
        <v>0.12801000000000001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360</v>
      </c>
      <c r="V181" s="306">
        <f t="shared" si="8"/>
        <v>360</v>
      </c>
      <c r="W181" s="37">
        <f t="shared" si="9"/>
        <v>1.1294999999999999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751.72413793103453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754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6.4170600000000002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2130</v>
      </c>
      <c r="V183" s="307">
        <f>IFERROR(SUM(V165:V181),"0")</f>
        <v>2137.1999999999998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40</v>
      </c>
      <c r="V185" s="306">
        <f>IFERROR(IF(U185="",0,CEILING((U185/$H185),1)*$H185),"")</f>
        <v>40.799999999999997</v>
      </c>
      <c r="W185" s="37">
        <f>IFERROR(IF(V185=0,"",ROUNDUP(V185/H185,0)*0.00753),"")</f>
        <v>0.12801000000000001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28</v>
      </c>
      <c r="V186" s="306">
        <f>IFERROR(IF(U186="",0,CEILING((U186/$H186),1)*$H186),"")</f>
        <v>28.799999999999997</v>
      </c>
      <c r="W186" s="37">
        <f>IFERROR(IF(V186=0,"",ROUNDUP(V186/H186,0)*0.00753),"")</f>
        <v>9.0359999999999996E-2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28.333333333333336</v>
      </c>
      <c r="V187" s="307">
        <f>IFERROR(V185/H185,"0")+IFERROR(V186/H186,"0")</f>
        <v>29</v>
      </c>
      <c r="W187" s="307">
        <f>IFERROR(IF(W185="",0,W185),"0")+IFERROR(IF(W186="",0,W186),"0")</f>
        <v>0.21837000000000001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68</v>
      </c>
      <c r="V188" s="307">
        <f>IFERROR(SUM(V185:V186),"0")</f>
        <v>69.599999999999994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10.5</v>
      </c>
      <c r="V215" s="306">
        <f>IFERROR(IF(U215="",0,CEILING((U215/$H215),1)*$H215),"")</f>
        <v>10.5</v>
      </c>
      <c r="W215" s="37">
        <f>IFERROR(IF(V215=0,"",ROUNDUP(V215/H215,0)*0.00502),"")</f>
        <v>2.5100000000000001E-2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350</v>
      </c>
      <c r="V216" s="306">
        <f>IFERROR(IF(U216="",0,CEILING((U216/$H216),1)*$H216),"")</f>
        <v>350.7</v>
      </c>
      <c r="W216" s="37">
        <f>IFERROR(IF(V216=0,"",ROUNDUP(V216/H216,0)*0.00502),"")</f>
        <v>0.83833999999999997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171.66666666666666</v>
      </c>
      <c r="V217" s="307">
        <f>IFERROR(V213/H213,"0")+IFERROR(V214/H214,"0")+IFERROR(V215/H215,"0")+IFERROR(V216/H216,"0")</f>
        <v>172</v>
      </c>
      <c r="W217" s="307">
        <f>IFERROR(IF(W213="",0,W213),"0")+IFERROR(IF(W214="",0,W214),"0")+IFERROR(IF(W215="",0,W215),"0")+IFERROR(IF(W216="",0,W216),"0")</f>
        <v>0.86343999999999999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360.5</v>
      </c>
      <c r="V218" s="307">
        <f>IFERROR(SUM(V213:V216),"0")</f>
        <v>361.2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130</v>
      </c>
      <c r="V229" s="306">
        <f>IFERROR(IF(U229="",0,CEILING((U229/$H229),1)*$H229),"")</f>
        <v>134.4</v>
      </c>
      <c r="W229" s="37">
        <f>IFERROR(IF(V229=0,"",ROUNDUP(V229/H229,0)*0.02175),"")</f>
        <v>0.34799999999999998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120</v>
      </c>
      <c r="V231" s="306">
        <f>IFERROR(IF(U231="",0,CEILING((U231/$H231),1)*$H231),"")</f>
        <v>126</v>
      </c>
      <c r="W231" s="37">
        <f>IFERROR(IF(V231=0,"",ROUNDUP(V231/H231,0)*0.02175),"")</f>
        <v>0.32624999999999998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93.864468864468876</v>
      </c>
      <c r="V233" s="307">
        <f>IFERROR(V229/H229,"0")+IFERROR(V230/H230,"0")+IFERROR(V231/H231,"0")+IFERROR(V232/H232,"0")</f>
        <v>96</v>
      </c>
      <c r="W233" s="307">
        <f>IFERROR(IF(W229="",0,W229),"0")+IFERROR(IF(W230="",0,W230),"0")+IFERROR(IF(W231="",0,W231),"0")+IFERROR(IF(W232="",0,W232),"0")</f>
        <v>2.0879999999999996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750</v>
      </c>
      <c r="V234" s="307">
        <f>IFERROR(SUM(V229:V232),"0")</f>
        <v>767.4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30</v>
      </c>
      <c r="V237" s="306">
        <f>IFERROR(IF(U237="",0,CEILING((U237/$H237),1)*$H237),"")</f>
        <v>30.4</v>
      </c>
      <c r="W237" s="37">
        <f>IFERROR(IF(V237=0,"",ROUNDUP(V237/H237,0)*0.00753),"")</f>
        <v>7.5300000000000006E-2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170</v>
      </c>
      <c r="V238" s="306">
        <f>IFERROR(IF(U238="",0,CEILING((U238/$H238),1)*$H238),"")</f>
        <v>170.85</v>
      </c>
      <c r="W238" s="37">
        <f>IFERROR(IF(V238=0,"",ROUNDUP(V238/H238,0)*0.00753),"")</f>
        <v>0.50451000000000001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76.535087719298247</v>
      </c>
      <c r="V239" s="307">
        <f>IFERROR(V236/H236,"0")+IFERROR(V237/H237,"0")+IFERROR(V238/H238,"0")</f>
        <v>77</v>
      </c>
      <c r="W239" s="307">
        <f>IFERROR(IF(W236="",0,W236),"0")+IFERROR(IF(W237="",0,W237),"0")+IFERROR(IF(W238="",0,W238),"0")</f>
        <v>0.57981000000000005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200</v>
      </c>
      <c r="V240" s="307">
        <f>IFERROR(SUM(V236:V238),"0")</f>
        <v>201.25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100</v>
      </c>
      <c r="V249" s="306">
        <f t="shared" ref="V249:V255" si="13">IFERROR(IF(U249="",0,CEILING((U249/$H249),1)*$H249),"")</f>
        <v>108</v>
      </c>
      <c r="W249" s="37">
        <f>IFERROR(IF(V249=0,"",ROUNDUP(V249/H249,0)*0.02175),"")</f>
        <v>0.21749999999999997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9.2592592592592595</v>
      </c>
      <c r="V256" s="307">
        <f>IFERROR(V249/H249,"0")+IFERROR(V250/H250,"0")+IFERROR(V251/H251,"0")+IFERROR(V252/H252,"0")+IFERROR(V253/H253,"0")+IFERROR(V254/H254,"0")+IFERROR(V255/H255,"0")</f>
        <v>10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0.21749999999999997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100</v>
      </c>
      <c r="V257" s="307">
        <f>IFERROR(SUM(V249:V255),"0")</f>
        <v>108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63</v>
      </c>
      <c r="V265" s="306">
        <f>IFERROR(IF(U265="",0,CEILING((U265/$H265),1)*$H265),"")</f>
        <v>63</v>
      </c>
      <c r="W265" s="37">
        <f>IFERROR(IF(V265=0,"",ROUNDUP(V265/H265,0)*0.00753),"")</f>
        <v>0.26355000000000001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35</v>
      </c>
      <c r="V266" s="307">
        <f>IFERROR(V265/H265,"0")</f>
        <v>35</v>
      </c>
      <c r="W266" s="307">
        <f>IFERROR(IF(W265="",0,W265),"0")</f>
        <v>0.26355000000000001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63</v>
      </c>
      <c r="V267" s="307">
        <f>IFERROR(SUM(V265:V265),"0")</f>
        <v>63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1890</v>
      </c>
      <c r="V270" s="306">
        <f>IFERROR(IF(U270="",0,CEILING((U270/$H270),1)*$H270),"")</f>
        <v>1890</v>
      </c>
      <c r="W270" s="37">
        <f>IFERROR(IF(V270=0,"",ROUNDUP(V270/H270,0)*0.00753),"")</f>
        <v>5.6475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714</v>
      </c>
      <c r="V271" s="306">
        <f>IFERROR(IF(U271="",0,CEILING((U271/$H271),1)*$H271),"")</f>
        <v>715.68</v>
      </c>
      <c r="W271" s="37">
        <f>IFERROR(IF(V271=0,"",ROUNDUP(V271/H271,0)*0.00753),"")</f>
        <v>2.1385200000000002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1033.3333333333333</v>
      </c>
      <c r="V272" s="307">
        <f>IFERROR(V269/H269,"0")+IFERROR(V270/H270,"0")+IFERROR(V271/H271,"0")</f>
        <v>1034</v>
      </c>
      <c r="W272" s="307">
        <f>IFERROR(IF(W269="",0,W269),"0")+IFERROR(IF(W270="",0,W270),"0")+IFERROR(IF(W271="",0,W271),"0")</f>
        <v>7.7860200000000006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2604</v>
      </c>
      <c r="V273" s="307">
        <f>IFERROR(SUM(V269:V271),"0")</f>
        <v>2605.6799999999998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38</v>
      </c>
      <c r="V275" s="306">
        <f>IFERROR(IF(U275="",0,CEILING((U275/$H275),1)*$H275),"")</f>
        <v>38.76</v>
      </c>
      <c r="W275" s="37">
        <f>IFERROR(IF(V275=0,"",ROUNDUP(V275/H275,0)*0.00753),"")</f>
        <v>0.12801000000000001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16.666666666666668</v>
      </c>
      <c r="V276" s="307">
        <f>IFERROR(V275/H275,"0")</f>
        <v>17</v>
      </c>
      <c r="W276" s="307">
        <f>IFERROR(IF(W275="",0,W275),"0")</f>
        <v>0.12801000000000001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38</v>
      </c>
      <c r="V277" s="307">
        <f>IFERROR(SUM(V275:V275),"0")</f>
        <v>38.76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17</v>
      </c>
      <c r="V279" s="306">
        <f>IFERROR(IF(U279="",0,CEILING((U279/$H279),1)*$H279),"")</f>
        <v>17.849999999999998</v>
      </c>
      <c r="W279" s="37">
        <f>IFERROR(IF(V279=0,"",ROUNDUP(V279/H279,0)*0.00753),"")</f>
        <v>5.271E-2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6.666666666666667</v>
      </c>
      <c r="V280" s="307">
        <f>IFERROR(V279/H279,"0")</f>
        <v>7</v>
      </c>
      <c r="W280" s="307">
        <f>IFERROR(IF(W279="",0,W279),"0")</f>
        <v>5.271E-2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17</v>
      </c>
      <c r="V281" s="307">
        <f>IFERROR(SUM(V279:V279),"0")</f>
        <v>17.849999999999998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125</v>
      </c>
      <c r="V291" s="306">
        <f t="shared" si="14"/>
        <v>125</v>
      </c>
      <c r="W291" s="37">
        <f>IFERROR(IF(V291=0,"",ROUNDUP(V291/H291,0)*0.00937),"")</f>
        <v>0.23424999999999999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40</v>
      </c>
      <c r="V292" s="306">
        <f t="shared" si="14"/>
        <v>40</v>
      </c>
      <c r="W292" s="37">
        <f>IFERROR(IF(V292=0,"",ROUNDUP(V292/H292,0)*0.00937),"")</f>
        <v>7.4959999999999999E-2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</v>
      </c>
      <c r="V293" s="307">
        <f>IFERROR(V285/H285,"0")+IFERROR(V286/H286,"0")+IFERROR(V287/H287,"0")+IFERROR(V288/H288,"0")+IFERROR(V289/H289,"0")+IFERROR(V290/H290,"0")+IFERROR(V291/H291,"0")+IFERROR(V292/H292,"0")</f>
        <v>33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0.30920999999999998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165</v>
      </c>
      <c r="V294" s="307">
        <f>IFERROR(SUM(V285:V292),"0")</f>
        <v>165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700</v>
      </c>
      <c r="V296" s="306">
        <f>IFERROR(IF(U296="",0,CEILING((U296/$H296),1)*$H296),"")</f>
        <v>705</v>
      </c>
      <c r="W296" s="37">
        <f>IFERROR(IF(V296=0,"",ROUNDUP(V296/H296,0)*0.02175),"")</f>
        <v>1.0222499999999999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32</v>
      </c>
      <c r="V297" s="306">
        <f>IFERROR(IF(U297="",0,CEILING((U297/$H297),1)*$H297),"")</f>
        <v>32</v>
      </c>
      <c r="W297" s="37">
        <f>IFERROR(IF(V297=0,"",ROUNDUP(V297/H297,0)*0.00937),"")</f>
        <v>7.4959999999999999E-2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54.666666666666664</v>
      </c>
      <c r="V298" s="307">
        <f>IFERROR(V296/H296,"0")+IFERROR(V297/H297,"0")</f>
        <v>55</v>
      </c>
      <c r="W298" s="307">
        <f>IFERROR(IF(W296="",0,W296),"0")+IFERROR(IF(W297="",0,W297),"0")</f>
        <v>1.0972099999999998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732</v>
      </c>
      <c r="V299" s="307">
        <f>IFERROR(SUM(V296:V297),"0")</f>
        <v>737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30</v>
      </c>
      <c r="V301" s="306">
        <f>IFERROR(IF(U301="",0,CEILING((U301/$H301),1)*$H301),"")</f>
        <v>31.2</v>
      </c>
      <c r="W301" s="37">
        <f>IFERROR(IF(V301=0,"",ROUNDUP(V301/H301,0)*0.02175),"")</f>
        <v>8.6999999999999994E-2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3.8461538461538463</v>
      </c>
      <c r="V302" s="307">
        <f>IFERROR(V301/H301,"0")</f>
        <v>4</v>
      </c>
      <c r="W302" s="307">
        <f>IFERROR(IF(W301="",0,W301),"0")</f>
        <v>8.6999999999999994E-2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30</v>
      </c>
      <c r="V303" s="307">
        <f>IFERROR(SUM(V301:V301),"0")</f>
        <v>31.2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100</v>
      </c>
      <c r="V305" s="306">
        <f>IFERROR(IF(U305="",0,CEILING((U305/$H305),1)*$H305),"")</f>
        <v>101.39999999999999</v>
      </c>
      <c r="W305" s="37">
        <f>IFERROR(IF(V305=0,"",ROUNDUP(V305/H305,0)*0.02175),"")</f>
        <v>0.28275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12.820512820512821</v>
      </c>
      <c r="V306" s="307">
        <f>IFERROR(V305/H305,"0")</f>
        <v>13</v>
      </c>
      <c r="W306" s="307">
        <f>IFERROR(IF(W305="",0,W305),"0")</f>
        <v>0.28275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100</v>
      </c>
      <c r="V307" s="307">
        <f>IFERROR(SUM(V305:V305),"0")</f>
        <v>101.39999999999999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30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16</v>
      </c>
      <c r="V325" s="306">
        <f>IFERROR(IF(U325="",0,CEILING((U325/$H325),1)*$H325),"")</f>
        <v>16.8</v>
      </c>
      <c r="W325" s="37">
        <f>IFERROR(IF(V325=0,"",ROUNDUP(V325/H325,0)*0.00753),"")</f>
        <v>5.271E-2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10.512820512820513</v>
      </c>
      <c r="V326" s="307">
        <f>IFERROR(V322/H322,"0")+IFERROR(V323/H323,"0")+IFERROR(V324/H324,"0")+IFERROR(V325/H325,"0")</f>
        <v>11</v>
      </c>
      <c r="W326" s="307">
        <f>IFERROR(IF(W322="",0,W322),"0")+IFERROR(IF(W323="",0,W323),"0")+IFERROR(IF(W324="",0,W324),"0")+IFERROR(IF(W325="",0,W325),"0")</f>
        <v>0.13971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46</v>
      </c>
      <c r="V327" s="307">
        <f>IFERROR(SUM(V322:V325),"0")</f>
        <v>48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150</v>
      </c>
      <c r="V340" s="306">
        <f t="shared" ref="V340:V352" si="15">IFERROR(IF(U340="",0,CEILING((U340/$H340),1)*$H340),"")</f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280</v>
      </c>
      <c r="V343" s="306">
        <f t="shared" si="15"/>
        <v>280.56</v>
      </c>
      <c r="W343" s="37">
        <f>IFERROR(IF(V343=0,"",ROUNDUP(V343/H343,0)*0.00753),"")</f>
        <v>1.2575100000000001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489.99999999999989</v>
      </c>
      <c r="V345" s="306">
        <f t="shared" si="15"/>
        <v>491.40000000000003</v>
      </c>
      <c r="W345" s="37">
        <f t="shared" si="16"/>
        <v>1.1746799999999999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87.5</v>
      </c>
      <c r="V347" s="306">
        <f t="shared" si="15"/>
        <v>88.2</v>
      </c>
      <c r="W347" s="37">
        <f t="shared" si="16"/>
        <v>0.21084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315</v>
      </c>
      <c r="V351" s="306">
        <f t="shared" si="15"/>
        <v>315</v>
      </c>
      <c r="W351" s="37">
        <f t="shared" si="16"/>
        <v>0.753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651.19047619047615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653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3.8478300000000001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1422.5</v>
      </c>
      <c r="V354" s="307">
        <f>IFERROR(SUM(V340:V352),"0")</f>
        <v>1427.16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6</v>
      </c>
      <c r="V368" s="306">
        <f>IFERROR(IF(U368="",0,CEILING((U368/$H368),1)*$H368),"")</f>
        <v>6</v>
      </c>
      <c r="W368" s="37">
        <f>IFERROR(IF(V368=0,"",ROUNDUP(V368/H368,0)*0.00349),"")</f>
        <v>3.49E-2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15</v>
      </c>
      <c r="V370" s="307">
        <f>IFERROR(V367/H367,"0")+IFERROR(V368/H368,"0")+IFERROR(V369/H369,"0")</f>
        <v>15</v>
      </c>
      <c r="W370" s="307">
        <f>IFERROR(IF(W367="",0,W367),"0")+IFERROR(IF(W368="",0,W368),"0")+IFERROR(IF(W369="",0,W369),"0")</f>
        <v>5.2350000000000001E-2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9</v>
      </c>
      <c r="V371" s="307">
        <f>IFERROR(SUM(V367:V369),"0")</f>
        <v>9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26</v>
      </c>
      <c r="V373" s="306">
        <f>IFERROR(IF(U373="",0,CEILING((U373/$H373),1)*$H373),"")</f>
        <v>26</v>
      </c>
      <c r="W373" s="37">
        <f>IFERROR(IF(V373=0,"",ROUNDUP(V373/H373,0)*0.00673),"")</f>
        <v>0.1346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20</v>
      </c>
      <c r="V374" s="307">
        <f>IFERROR(V373/H373,"0")</f>
        <v>20</v>
      </c>
      <c r="W374" s="307">
        <f>IFERROR(IF(W373="",0,W373),"0")</f>
        <v>0.1346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26</v>
      </c>
      <c r="V375" s="307">
        <f>IFERROR(SUM(V373:V373),"0")</f>
        <v>26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23.80952380952381</v>
      </c>
      <c r="V390" s="307">
        <f>IFERROR(V383/H383,"0")+IFERROR(V384/H384,"0")+IFERROR(V385/H385,"0")+IFERROR(V386/H386,"0")+IFERROR(V387/H387,"0")+IFERROR(V388/H388,"0")+IFERROR(V389/H389,"0")</f>
        <v>24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0.18071999999999999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100</v>
      </c>
      <c r="V391" s="307">
        <f>IFERROR(SUM(V383:V389),"0")</f>
        <v>100.80000000000001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100</v>
      </c>
      <c r="V404" s="306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20</v>
      </c>
      <c r="V405" s="306">
        <f t="shared" si="18"/>
        <v>21.12</v>
      </c>
      <c r="W405" s="37">
        <f>IFERROR(IF(V405=0,"",ROUNDUP(V405/H405,0)*0.01196),"")</f>
        <v>4.7840000000000001E-2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70</v>
      </c>
      <c r="V406" s="306">
        <f t="shared" si="18"/>
        <v>73.92</v>
      </c>
      <c r="W406" s="37">
        <f>IFERROR(IF(V406=0,"",ROUNDUP(V406/H406,0)*0.01196),"")</f>
        <v>0.16744000000000001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30</v>
      </c>
      <c r="V407" s="306">
        <f t="shared" si="18"/>
        <v>32.4</v>
      </c>
      <c r="W407" s="37">
        <f>IFERROR(IF(V407=0,"",ROUNDUP(V407/H407,0)*0.00937),"")</f>
        <v>8.4330000000000002E-2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30</v>
      </c>
      <c r="V411" s="306">
        <f t="shared" si="18"/>
        <v>32.4</v>
      </c>
      <c r="W411" s="37">
        <f>IFERROR(IF(V411=0,"",ROUNDUP(V411/H411,0)*0.00937),"")</f>
        <v>8.4330000000000002E-2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71.590909090909093</v>
      </c>
      <c r="V412" s="307">
        <f>IFERROR(V403/H403,"0")+IFERROR(V404/H404,"0")+IFERROR(V405/H405,"0")+IFERROR(V406/H406,"0")+IFERROR(V407/H407,"0")+IFERROR(V408/H408,"0")+IFERROR(V409/H409,"0")+IFERROR(V410/H410,"0")+IFERROR(V411/H411,"0")</f>
        <v>74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0.83842000000000005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350</v>
      </c>
      <c r="V413" s="307">
        <f>IFERROR(SUM(V403:V411),"0")</f>
        <v>360.47999999999996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200</v>
      </c>
      <c r="V415" s="306">
        <f>IFERROR(IF(U415="",0,CEILING((U415/$H415),1)*$H415),"")</f>
        <v>200.64000000000001</v>
      </c>
      <c r="W415" s="37">
        <f>IFERROR(IF(V415=0,"",ROUNDUP(V415/H415,0)*0.01196),"")</f>
        <v>0.45448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37.878787878787875</v>
      </c>
      <c r="V417" s="307">
        <f>IFERROR(V415/H415,"0")+IFERROR(V416/H416,"0")</f>
        <v>38</v>
      </c>
      <c r="W417" s="307">
        <f>IFERROR(IF(W415="",0,W415),"0")+IFERROR(IF(W416="",0,W416),"0")</f>
        <v>0.45448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200</v>
      </c>
      <c r="V418" s="307">
        <f>IFERROR(SUM(V415:V416),"0")</f>
        <v>200.64000000000001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200</v>
      </c>
      <c r="V421" s="306">
        <f t="shared" si="19"/>
        <v>200.64000000000001</v>
      </c>
      <c r="W421" s="37">
        <f>IFERROR(IF(V421=0,"",ROUNDUP(V421/H421,0)*0.01196),"")</f>
        <v>0.45448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200</v>
      </c>
      <c r="V422" s="306">
        <f t="shared" si="19"/>
        <v>200.64000000000001</v>
      </c>
      <c r="W422" s="37">
        <f>IFERROR(IF(V422=0,"",ROUNDUP(V422/H422,0)*0.01196),"")</f>
        <v>0.45448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75.757575757575751</v>
      </c>
      <c r="V426" s="307">
        <f>IFERROR(V420/H420,"0")+IFERROR(V421/H421,"0")+IFERROR(V422/H422,"0")+IFERROR(V423/H423,"0")+IFERROR(V424/H424,"0")+IFERROR(V425/H425,"0")</f>
        <v>76</v>
      </c>
      <c r="W426" s="307">
        <f>IFERROR(IF(W420="",0,W420),"0")+IFERROR(IF(W421="",0,W421),"0")+IFERROR(IF(W422="",0,W422),"0")+IFERROR(IF(W423="",0,W423),"0")+IFERROR(IF(W424="",0,W424),"0")+IFERROR(IF(W425="",0,W425),"0")</f>
        <v>0.90895999999999999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400</v>
      </c>
      <c r="V427" s="307">
        <f>IFERROR(SUM(V420:V425),"0")</f>
        <v>401.28000000000003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10</v>
      </c>
      <c r="V456" s="306">
        <f>IFERROR(IF(U456="",0,CEILING((U456/$H456),1)*$H456),"")</f>
        <v>12.600000000000001</v>
      </c>
      <c r="W456" s="37">
        <f>IFERROR(IF(V456=0,"",ROUNDUP(V456/H456,0)*0.00753),"")</f>
        <v>2.2589999999999999E-2</v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2.3809523809523809</v>
      </c>
      <c r="V457" s="307">
        <f>IFERROR(V456/H456,"0")</f>
        <v>3</v>
      </c>
      <c r="W457" s="307">
        <f>IFERROR(IF(W456="",0,W456),"0")</f>
        <v>2.2589999999999999E-2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10</v>
      </c>
      <c r="V458" s="307">
        <f>IFERROR(SUM(V456:V456),"0")</f>
        <v>12.600000000000001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1300</v>
      </c>
      <c r="V460" s="306">
        <f>IFERROR(IF(U460="",0,CEILING((U460/$H460),1)*$H460),"")</f>
        <v>1302.5999999999999</v>
      </c>
      <c r="W460" s="37">
        <f>IFERROR(IF(V460=0,"",ROUNDUP(V460/H460,0)*0.02175),"")</f>
        <v>3.6322499999999995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166.66666666666666</v>
      </c>
      <c r="V461" s="307">
        <f>IFERROR(V460/H460,"0")</f>
        <v>167</v>
      </c>
      <c r="W461" s="307">
        <f>IFERROR(IF(W460="",0,W460),"0")</f>
        <v>3.6322499999999995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1300</v>
      </c>
      <c r="V462" s="307">
        <f>IFERROR(SUM(V460:V460),"0")</f>
        <v>1302.5999999999999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17282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17399.100000000002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18681.222318644588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18805.733000000007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38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19631.222318644588</v>
      </c>
      <c r="V466" s="307">
        <f>GrossWeightTotalR+PalletQtyTotalR*25</f>
        <v>19755.733000000007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4751.7054985132718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4773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44.689879999999995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286.20000000000005</v>
      </c>
      <c r="D473" s="47">
        <f>IFERROR(V52*1,"0")+IFERROR(V53*1,"0")+IFERROR(V54*1,"0")</f>
        <v>630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2387.7000000000003</v>
      </c>
      <c r="F473" s="47">
        <f>IFERROR(V120*1,"0")+IFERROR(V121*1,"0")+IFERROR(V122*1,"0")+IFERROR(V123*1,"0")</f>
        <v>1004.4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766.5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3222.0000000000009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1329.85</v>
      </c>
      <c r="K473" s="47">
        <f>IFERROR(V249*1,"0")+IFERROR(V250*1,"0")+IFERROR(V251*1,"0")+IFERROR(V252*1,"0")+IFERROR(V253*1,"0")+IFERROR(V254*1,"0")+IFERROR(V255*1,"0")+IFERROR(V259*1,"0")+IFERROR(V260*1,"0")</f>
        <v>108</v>
      </c>
      <c r="L473" s="47">
        <f>IFERROR(V265*1,"0")+IFERROR(V269*1,"0")+IFERROR(V270*1,"0")+IFERROR(V271*1,"0")+IFERROR(V275*1,"0")+IFERROR(V279*1,"0")</f>
        <v>2725.29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1034.6000000000001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48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1462.16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116.80000000000001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962.4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1315.1999999999998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2023-09-27T11:02:12Z</dcterms:modified>
</cp:coreProperties>
</file>