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<sst xmlns="http://schemas.openxmlformats.org/spreadsheetml/2006/main" count="782" uniqueCount="322">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</sst>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45201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47</v>
      </c>
      <c r="V30" s="155">
        <f>IFERROR(IF(U30="","",U30),"")</f>
        <v>47</v>
      </c>
      <c r="W30" s="37">
        <f>IFERROR(IF(U30="","",U30*0.00936),"")</f>
        <v>0.43992000000000003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47</v>
      </c>
      <c r="V32" s="156">
        <f>IFERROR(SUM(V28:V31),"0")</f>
        <v>47</v>
      </c>
      <c r="W32" s="156">
        <f>IFERROR(IF(W28="",0,W28),"0")+IFERROR(IF(W29="",0,W29),"0")+IFERROR(IF(W30="",0,W30),"0")+IFERROR(IF(W31="",0,W31),"0")</f>
        <v>0.43992000000000003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70.5</v>
      </c>
      <c r="V33" s="156">
        <f>IFERROR(SUMPRODUCT(V28:V31*H28:H31),"0")</f>
        <v>70.5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21</v>
      </c>
      <c r="V39" s="155">
        <f>IFERROR(IF(U39="","",U39),"")</f>
        <v>21</v>
      </c>
      <c r="W39" s="37">
        <f>IFERROR(IF(U39="","",U39*0.0155),"")</f>
        <v>0.32550000000000001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21</v>
      </c>
      <c r="V40" s="156">
        <f>IFERROR(SUM(V36:V39),"0")</f>
        <v>21</v>
      </c>
      <c r="W40" s="156">
        <f>IFERROR(IF(W36="",0,W36),"0")+IFERROR(IF(W37="",0,W37),"0")+IFERROR(IF(W38="",0,W38),"0")+IFERROR(IF(W39="",0,W39),"0")</f>
        <v>0.32550000000000001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126</v>
      </c>
      <c r="V41" s="156">
        <f>IFERROR(SUMPRODUCT(V36:V39*H36:H39),"0")</f>
        <v>126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75</v>
      </c>
      <c r="V55" s="155">
        <f t="shared" si="0"/>
        <v>75</v>
      </c>
      <c r="W55" s="37">
        <f t="shared" si="1"/>
        <v>1.1625000000000001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75</v>
      </c>
      <c r="V56" s="156">
        <f>IFERROR(SUM(V50:V55),"0")</f>
        <v>75</v>
      </c>
      <c r="W56" s="156">
        <f>IFERROR(IF(W50="",0,W50),"0")+IFERROR(IF(W51="",0,W51),"0")+IFERROR(IF(W52="",0,W52),"0")+IFERROR(IF(W53="",0,W53),"0")+IFERROR(IF(W54="",0,W54),"0")+IFERROR(IF(W55="",0,W55),"0")</f>
        <v>1.1625000000000001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540</v>
      </c>
      <c r="V57" s="156">
        <f>IFERROR(SUMPRODUCT(V50:V55*H50:H55),"0")</f>
        <v>540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352</v>
      </c>
      <c r="V62" s="155">
        <f>IFERROR(IF(U62="","",U62),"")</f>
        <v>352</v>
      </c>
      <c r="W62" s="37">
        <f>IFERROR(IF(U62="","",U62*0.00866),"")</f>
        <v>3.0483199999999999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352</v>
      </c>
      <c r="V63" s="156">
        <f>IFERROR(SUM(V60:V62),"0")</f>
        <v>352</v>
      </c>
      <c r="W63" s="156">
        <f>IFERROR(IF(W60="",0,W60),"0")+IFERROR(IF(W61="",0,W61),"0")+IFERROR(IF(W62="",0,W62),"0")</f>
        <v>3.0483199999999999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1760</v>
      </c>
      <c r="V64" s="156">
        <f>IFERROR(SUMPRODUCT(V60:V62*H60:H62),"0")</f>
        <v>1760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91</v>
      </c>
      <c r="V80" s="155">
        <f t="shared" si="2"/>
        <v>91</v>
      </c>
      <c r="W80" s="37">
        <f t="shared" si="3"/>
        <v>1.6270800000000001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91</v>
      </c>
      <c r="V84" s="156">
        <f>IFERROR(SUM(V78:V83),"0")</f>
        <v>91</v>
      </c>
      <c r="W84" s="156">
        <f>IFERROR(IF(W78="",0,W78),"0")+IFERROR(IF(W79="",0,W79),"0")+IFERROR(IF(W80="",0,W80),"0")+IFERROR(IF(W81="",0,W81),"0")+IFERROR(IF(W82="",0,W82),"0")+IFERROR(IF(W83="",0,W83),"0")</f>
        <v>1.6270800000000001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327.60000000000002</v>
      </c>
      <c r="V85" s="156">
        <f>IFERROR(SUMPRODUCT(V78:V83*H78:H83),"0")</f>
        <v>327.60000000000002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9</v>
      </c>
      <c r="V95" s="155">
        <f>IFERROR(IF(U95="","",U95),"")</f>
        <v>9</v>
      </c>
      <c r="W95" s="37">
        <f>IFERROR(IF(U95="","",U95*0.0155),"")</f>
        <v>0.13950000000000001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157</v>
      </c>
      <c r="V96" s="155">
        <f>IFERROR(IF(U96="","",U96),"")</f>
        <v>157</v>
      </c>
      <c r="W96" s="37">
        <f>IFERROR(IF(U96="","",U96*0.0155),"")</f>
        <v>2.4335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8</v>
      </c>
      <c r="V97" s="155">
        <f>IFERROR(IF(U97="","",U97),"")</f>
        <v>8</v>
      </c>
      <c r="W97" s="37">
        <f>IFERROR(IF(U97="","",U97*0.0155),"")</f>
        <v>0.124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49</v>
      </c>
      <c r="V98" s="155">
        <f>IFERROR(IF(U98="","",U98),"")</f>
        <v>49</v>
      </c>
      <c r="W98" s="37">
        <f>IFERROR(IF(U98="","",U98*0.0155),"")</f>
        <v>0.75949999999999995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223</v>
      </c>
      <c r="V99" s="156">
        <f>IFERROR(SUM(V95:V98),"0")</f>
        <v>223</v>
      </c>
      <c r="W99" s="156">
        <f>IFERROR(IF(W95="",0,W95),"0")+IFERROR(IF(W96="",0,W96),"0")+IFERROR(IF(W97="",0,W97),"0")+IFERROR(IF(W98="",0,W98),"0")</f>
        <v>3.4565000000000001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1600.16</v>
      </c>
      <c r="V100" s="156">
        <f>IFERROR(SUMPRODUCT(V95:V98*H95:H98),"0")</f>
        <v>1600.16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174</v>
      </c>
      <c r="V103" s="155">
        <f>IFERROR(IF(U103="","",U103),"")</f>
        <v>174</v>
      </c>
      <c r="W103" s="37">
        <f>IFERROR(IF(U103="","",U103*0.01788),"")</f>
        <v>3.1111200000000001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129</v>
      </c>
      <c r="V104" s="155">
        <f>IFERROR(IF(U104="","",U104),"")</f>
        <v>129</v>
      </c>
      <c r="W104" s="37">
        <f>IFERROR(IF(U104="","",U104*0.01788),"")</f>
        <v>2.3065199999999999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303</v>
      </c>
      <c r="V105" s="156">
        <f>IFERROR(SUM(V103:V104),"0")</f>
        <v>303</v>
      </c>
      <c r="W105" s="156">
        <f>IFERROR(IF(W103="",0,W103),"0")+IFERROR(IF(W104="",0,W104),"0")</f>
        <v>5.4176400000000005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909</v>
      </c>
      <c r="V106" s="156">
        <f>IFERROR(SUMPRODUCT(V103:V104*H103:H104),"0")</f>
        <v>909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75</v>
      </c>
      <c r="V109" s="155">
        <f>IFERROR(IF(U109="","",U109),"")</f>
        <v>75</v>
      </c>
      <c r="W109" s="37">
        <f>IFERROR(IF(U109="","",U109*0.01788),"")</f>
        <v>1.341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75</v>
      </c>
      <c r="V110" s="156">
        <f>IFERROR(SUM(V109:V109),"0")</f>
        <v>75</v>
      </c>
      <c r="W110" s="156">
        <f>IFERROR(IF(W109="",0,W109),"0")</f>
        <v>1.341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225</v>
      </c>
      <c r="V111" s="156">
        <f>IFERROR(SUMPRODUCT(V109:V109*H109:H109),"0")</f>
        <v>225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60</v>
      </c>
      <c r="V143" s="155">
        <f>IFERROR(IF(U143="","",U143),"")</f>
        <v>60</v>
      </c>
      <c r="W143" s="37">
        <f>IFERROR(IF(U143="","",U143*0.0155),"")</f>
        <v>0.92999999999999994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60</v>
      </c>
      <c r="V144" s="156">
        <f>IFERROR(SUM(V143:V143),"0")</f>
        <v>60</v>
      </c>
      <c r="W144" s="156">
        <f>IFERROR(IF(W143="",0,W143),"0")</f>
        <v>0.92999999999999994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360</v>
      </c>
      <c r="V145" s="156">
        <f>IFERROR(SUMPRODUCT(V143:V143*H143:H143),"0")</f>
        <v>360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100</v>
      </c>
      <c r="V149" s="155">
        <f>IFERROR(IF(U149="","",U149),"")</f>
        <v>100</v>
      </c>
      <c r="W149" s="37">
        <f>IFERROR(IF(U149="","",U149*0.0155),"")</f>
        <v>1.55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286</v>
      </c>
      <c r="V150" s="155">
        <f>IFERROR(IF(U150="","",U150),"")</f>
        <v>286</v>
      </c>
      <c r="W150" s="37">
        <f>IFERROR(IF(U150="","",U150*0.00936),"")</f>
        <v>2.6769600000000002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386</v>
      </c>
      <c r="V151" s="156">
        <f>IFERROR(SUM(V147:V150),"0")</f>
        <v>386</v>
      </c>
      <c r="W151" s="156">
        <f>IFERROR(IF(W147="",0,W147),"0")+IFERROR(IF(W148="",0,W148),"0")+IFERROR(IF(W149="",0,W149),"0")+IFERROR(IF(W150="",0,W150),"0")</f>
        <v>4.2269600000000001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1140.6400000000001</v>
      </c>
      <c r="V152" s="156">
        <f>IFERROR(SUMPRODUCT(V147:V150*H147:H150),"0")</f>
        <v>1140.6400000000001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78</v>
      </c>
      <c r="V160" s="155">
        <f t="shared" si="4"/>
        <v>78</v>
      </c>
      <c r="W160" s="37">
        <f>IFERROR(IF(U160="","",U160*0.0155),"")</f>
        <v>1.2090000000000001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323</v>
      </c>
      <c r="V162" s="155">
        <f t="shared" si="4"/>
        <v>323</v>
      </c>
      <c r="W162" s="37">
        <f>IFERROR(IF(U162="","",U162*0.00502),"")</f>
        <v>1.6214600000000001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401</v>
      </c>
      <c r="V164" s="156">
        <f>IFERROR(SUM(V154:V163),"0")</f>
        <v>401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2.8304600000000004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1010.4</v>
      </c>
      <c r="V165" s="156">
        <f>IFERROR(SUMPRODUCT(V154:V163*H154:H163),"0")</f>
        <v>1010.4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71</v>
      </c>
      <c r="V175" s="155">
        <f>IFERROR(IF(U175="","",U175),"")</f>
        <v>71</v>
      </c>
      <c r="W175" s="37">
        <f>IFERROR(IF(U175="","",U175*0.00866),"")</f>
        <v>0.61485999999999996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71</v>
      </c>
      <c r="V177" s="156">
        <f>IFERROR(SUM(V173:V176),"0")</f>
        <v>71</v>
      </c>
      <c r="W177" s="156">
        <f>IFERROR(IF(W173="",0,W173),"0")+IFERROR(IF(W174="",0,W174),"0")+IFERROR(IF(W175="",0,W175),"0")+IFERROR(IF(W176="",0,W176),"0")</f>
        <v>0.61485999999999996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355</v>
      </c>
      <c r="V178" s="156">
        <f>IFERROR(SUMPRODUCT(V173:V176*H173:H176),"0")</f>
        <v>355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136</v>
      </c>
      <c r="V187" s="155">
        <f>IFERROR(IF(U187="","",U187),"")</f>
        <v>136</v>
      </c>
      <c r="W187" s="37">
        <f>IFERROR(IF(U187="","",U187*0.01788),"")</f>
        <v>2.4316800000000001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136</v>
      </c>
      <c r="V189" s="156">
        <f>IFERROR(SUM(V187:V188),"0")</f>
        <v>136</v>
      </c>
      <c r="W189" s="156">
        <f>IFERROR(IF(W187="",0,W187),"0")+IFERROR(IF(W188="",0,W188),"0")</f>
        <v>2.4316800000000001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408</v>
      </c>
      <c r="V190" s="156">
        <f>IFERROR(SUMPRODUCT(V187:V188*H187:H188),"0")</f>
        <v>408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57</v>
      </c>
      <c r="V212" s="155">
        <f>IFERROR(IF(U212="","",U212),"")</f>
        <v>57</v>
      </c>
      <c r="W212" s="37">
        <f>IFERROR(IF(U212="","",U212*0.0155),"")</f>
        <v>0.88349999999999995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57</v>
      </c>
      <c r="V213" s="156">
        <f>IFERROR(SUM(V209:V212),"0")</f>
        <v>57</v>
      </c>
      <c r="W213" s="156">
        <f>IFERROR(IF(W209="",0,W209),"0")+IFERROR(IF(W210="",0,W210),"0")+IFERROR(IF(W211="",0,W211),"0")+IFERROR(IF(W212="",0,W212),"0")</f>
        <v>0.88349999999999995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410.40000000000003</v>
      </c>
      <c r="V214" s="156">
        <f>IFERROR(SUMPRODUCT(V209:V212*H209:H212),"0")</f>
        <v>410.40000000000003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184</v>
      </c>
      <c r="V235" s="155">
        <f>IFERROR(IF(U235="","",U235),"")</f>
        <v>184</v>
      </c>
      <c r="W235" s="37">
        <f>IFERROR(IF(U235="","",U235*0.0155),"")</f>
        <v>2.8519999999999999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184</v>
      </c>
      <c r="V236" s="156">
        <f>IFERROR(SUM(V235:V235),"0")</f>
        <v>184</v>
      </c>
      <c r="W236" s="156">
        <f>IFERROR(IF(W235="",0,W235),"0")</f>
        <v>2.8519999999999999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920</v>
      </c>
      <c r="V237" s="156">
        <f>IFERROR(SUMPRODUCT(V235:V235*H235:H235),"0")</f>
        <v>920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10162.699999999999</v>
      </c>
      <c r="V243" s="156">
        <f>IFERROR(V24+V33+V41+V47+V57+V64+V69+V75+V85+V92+V100+V106+V111+V119+V124+V130+V135+V141+V145+V152+V165+V170+V178+V183+V190+V195+V200+V206+V214+V219+V225+V231+V237+V242,"0")</f>
        <v>10162.699999999999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10962.7986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10962.7986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26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11612.7986</v>
      </c>
      <c r="V246" s="156">
        <f>GrossWeightTotalR+PalletQtyTotalR*25</f>
        <v>11612.7986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2482</v>
      </c>
      <c r="V247" s="156">
        <f>IFERROR(V23+V32+V40+V46+V56+V63+V68+V74+V84+V91+V99+V105+V110+V118+V123+V129+V134+V140+V144+V151+V164+V169+V177+V182+V189+V194+V199+V205+V213+V218+V224+V230+V236+V241,"0")</f>
        <v>2482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31.587920000000004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70.5</v>
      </c>
      <c r="D253" s="47">
        <f>IFERROR(U36*H36,"0")+IFERROR(U37*H37,"0")+IFERROR(U38*H38,"0")+IFERROR(U39*H39,"0")</f>
        <v>126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540</v>
      </c>
      <c r="G253" s="47">
        <f>IFERROR(U60*H60,"0")+IFERROR(U61*H61,"0")+IFERROR(U62*H62,"0")</f>
        <v>1760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327.60000000000002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1600.16</v>
      </c>
      <c r="M253" s="47">
        <f>IFERROR(U103*H103,"0")+IFERROR(U104*H104,"0")</f>
        <v>909</v>
      </c>
      <c r="N253" s="47">
        <f>IFERROR(U109*H109,"0")</f>
        <v>225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2511.04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355</v>
      </c>
      <c r="V253" s="47">
        <f>IFERROR(U187*H187,"0")+IFERROR(U188*H188,"0")</f>
        <v>408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410.40000000000003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920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5711.5599999999995</v>
      </c>
      <c r="B256" s="61">
        <f>SUMPRODUCT(--(AZ:AZ="ПГП"),--(T:T="кор"),H:H,V:V)+SUMPRODUCT(--(AZ:AZ="ПГП"),--(T:T="кг"),V:V)</f>
        <v>4451.1399999999994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2023-09-29T10:55:31Z</dcterms:modified>
</cp:coreProperties>
</file>