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<sst xmlns="http://schemas.openxmlformats.org/spreadsheetml/2006/main" count="782" uniqueCount="322">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</sst>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45201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5</v>
      </c>
      <c r="V30" s="155">
        <f>IFERROR(IF(U30="","",U30),"")</f>
        <v>5</v>
      </c>
      <c r="W30" s="37">
        <f>IFERROR(IF(U30="","",U30*0.00936),"")</f>
        <v>4.6800000000000001E-2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5</v>
      </c>
      <c r="V32" s="156">
        <f>IFERROR(SUM(V28:V31),"0")</f>
        <v>5</v>
      </c>
      <c r="W32" s="156">
        <f>IFERROR(IF(W28="",0,W28),"0")+IFERROR(IF(W29="",0,W29),"0")+IFERROR(IF(W30="",0,W30),"0")+IFERROR(IF(W31="",0,W31),"0")</f>
        <v>4.6800000000000001E-2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7.5</v>
      </c>
      <c r="V33" s="156">
        <f>IFERROR(SUMPRODUCT(V28:V31*H28:H31),"0")</f>
        <v>7.5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12</v>
      </c>
      <c r="V55" s="155">
        <f t="shared" si="0"/>
        <v>12</v>
      </c>
      <c r="W55" s="37">
        <f t="shared" si="1"/>
        <v>0.186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12</v>
      </c>
      <c r="V56" s="156">
        <f>IFERROR(SUM(V50:V55),"0")</f>
        <v>12</v>
      </c>
      <c r="W56" s="156">
        <f>IFERROR(IF(W50="",0,W50),"0")+IFERROR(IF(W51="",0,W51),"0")+IFERROR(IF(W52="",0,W52),"0")+IFERROR(IF(W53="",0,W53),"0")+IFERROR(IF(W54="",0,W54),"0")+IFERROR(IF(W55="",0,W55),"0")</f>
        <v>0.186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86.4</v>
      </c>
      <c r="V57" s="156">
        <f>IFERROR(SUMPRODUCT(V50:V55*H50:H55),"0")</f>
        <v>86.4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476</v>
      </c>
      <c r="V62" s="155">
        <f>IFERROR(IF(U62="","",U62),"")</f>
        <v>476</v>
      </c>
      <c r="W62" s="37">
        <f>IFERROR(IF(U62="","",U62*0.00866),"")</f>
        <v>4.12216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476</v>
      </c>
      <c r="V63" s="156">
        <f>IFERROR(SUM(V60:V62),"0")</f>
        <v>476</v>
      </c>
      <c r="W63" s="156">
        <f>IFERROR(IF(W60="",0,W60),"0")+IFERROR(IF(W61="",0,W61),"0")+IFERROR(IF(W62="",0,W62),"0")</f>
        <v>4.12216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2380</v>
      </c>
      <c r="V64" s="156">
        <f>IFERROR(SUMPRODUCT(V60:V62*H60:H62),"0")</f>
        <v>2380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16</v>
      </c>
      <c r="V80" s="155">
        <f t="shared" si="2"/>
        <v>16</v>
      </c>
      <c r="W80" s="37">
        <f t="shared" si="3"/>
        <v>0.28608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9</v>
      </c>
      <c r="V83" s="155">
        <f t="shared" si="2"/>
        <v>9</v>
      </c>
      <c r="W83" s="37">
        <f t="shared" si="3"/>
        <v>0.16092000000000001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25</v>
      </c>
      <c r="V84" s="156">
        <f>IFERROR(SUM(V78:V83),"0")</f>
        <v>25</v>
      </c>
      <c r="W84" s="156">
        <f>IFERROR(IF(W78="",0,W78),"0")+IFERROR(IF(W79="",0,W79),"0")+IFERROR(IF(W80="",0,W80),"0")+IFERROR(IF(W81="",0,W81),"0")+IFERROR(IF(W82="",0,W82),"0")+IFERROR(IF(W83="",0,W83),"0")</f>
        <v>0.44700000000000001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90</v>
      </c>
      <c r="V85" s="156">
        <f>IFERROR(SUMPRODUCT(V78:V83*H78:H83),"0")</f>
        <v>90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3</v>
      </c>
      <c r="V97" s="155">
        <f>IFERROR(IF(U97="","",U97),"")</f>
        <v>3</v>
      </c>
      <c r="W97" s="37">
        <f>IFERROR(IF(U97="","",U97*0.0155),"")</f>
        <v>4.65E-2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17</v>
      </c>
      <c r="V98" s="155">
        <f>IFERROR(IF(U98="","",U98),"")</f>
        <v>17</v>
      </c>
      <c r="W98" s="37">
        <f>IFERROR(IF(U98="","",U98*0.0155),"")</f>
        <v>0.26350000000000001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20</v>
      </c>
      <c r="V99" s="156">
        <f>IFERROR(SUM(V95:V98),"0")</f>
        <v>20</v>
      </c>
      <c r="W99" s="156">
        <f>IFERROR(IF(W95="",0,W95),"0")+IFERROR(IF(W96="",0,W96),"0")+IFERROR(IF(W97="",0,W97),"0")+IFERROR(IF(W98="",0,W98),"0")</f>
        <v>0.31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143.04000000000002</v>
      </c>
      <c r="V100" s="156">
        <f>IFERROR(SUMPRODUCT(V95:V98*H95:H98),"0")</f>
        <v>143.04000000000002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10</v>
      </c>
      <c r="V103" s="155">
        <f>IFERROR(IF(U103="","",U103),"")</f>
        <v>10</v>
      </c>
      <c r="W103" s="37">
        <f>IFERROR(IF(U103="","",U103*0.01788),"")</f>
        <v>0.17880000000000001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13</v>
      </c>
      <c r="V104" s="155">
        <f>IFERROR(IF(U104="","",U104),"")</f>
        <v>13</v>
      </c>
      <c r="W104" s="37">
        <f>IFERROR(IF(U104="","",U104*0.01788),"")</f>
        <v>0.23244000000000001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23</v>
      </c>
      <c r="V105" s="156">
        <f>IFERROR(SUM(V103:V104),"0")</f>
        <v>23</v>
      </c>
      <c r="W105" s="156">
        <f>IFERROR(IF(W103="",0,W103),"0")+IFERROR(IF(W104="",0,W104),"0")</f>
        <v>0.41124000000000005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69</v>
      </c>
      <c r="V106" s="156">
        <f>IFERROR(SUMPRODUCT(V103:V104*H103:H104),"0")</f>
        <v>69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10</v>
      </c>
      <c r="V109" s="155">
        <f>IFERROR(IF(U109="","",U109),"")</f>
        <v>10</v>
      </c>
      <c r="W109" s="37">
        <f>IFERROR(IF(U109="","",U109*0.01788),"")</f>
        <v>0.17880000000000001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10</v>
      </c>
      <c r="V110" s="156">
        <f>IFERROR(SUM(V109:V109),"0")</f>
        <v>10</v>
      </c>
      <c r="W110" s="156">
        <f>IFERROR(IF(W109="",0,W109),"0")</f>
        <v>0.17880000000000001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30</v>
      </c>
      <c r="V111" s="156">
        <f>IFERROR(SUMPRODUCT(V109:V109*H109:H109),"0")</f>
        <v>30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19</v>
      </c>
      <c r="V147" s="155">
        <f>IFERROR(IF(U147="","",U147),"")</f>
        <v>19</v>
      </c>
      <c r="W147" s="37">
        <f>IFERROR(IF(U147="","",U147*0.00936),"")</f>
        <v>0.17784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13</v>
      </c>
      <c r="V150" s="155">
        <f>IFERROR(IF(U150="","",U150),"")</f>
        <v>13</v>
      </c>
      <c r="W150" s="37">
        <f>IFERROR(IF(U150="","",U150*0.00936),"")</f>
        <v>0.12168000000000001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32</v>
      </c>
      <c r="V151" s="156">
        <f>IFERROR(SUM(V147:V150),"0")</f>
        <v>32</v>
      </c>
      <c r="W151" s="156">
        <f>IFERROR(IF(W147="",0,W147),"0")+IFERROR(IF(W148="",0,W148),"0")+IFERROR(IF(W149="",0,W149),"0")+IFERROR(IF(W150="",0,W150),"0")</f>
        <v>0.29952000000000001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80.420000000000016</v>
      </c>
      <c r="V152" s="156">
        <f>IFERROR(SUMPRODUCT(V147:V150*H147:H150),"0")</f>
        <v>80.420000000000016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40</v>
      </c>
      <c r="V159" s="155">
        <f t="shared" si="4"/>
        <v>40</v>
      </c>
      <c r="W159" s="37">
        <f t="shared" si="5"/>
        <v>0.37440000000000001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42</v>
      </c>
      <c r="V160" s="155">
        <f t="shared" si="4"/>
        <v>42</v>
      </c>
      <c r="W160" s="37">
        <f>IFERROR(IF(U160="","",U160*0.0155),"")</f>
        <v>0.65100000000000002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82</v>
      </c>
      <c r="V164" s="156">
        <f>IFERROR(SUM(V154:V163),"0")</f>
        <v>82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1.0254000000000001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379</v>
      </c>
      <c r="V165" s="156">
        <f>IFERROR(SUMPRODUCT(V154:V163*H154:H163),"0")</f>
        <v>379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3265.36</v>
      </c>
      <c r="V243" s="156">
        <f>IFERROR(V24+V33+V41+V47+V57+V64+V69+V75+V85+V92+V100+V106+V111+V119+V124+V130+V135+V141+V145+V152+V165+V170+V178+V183+V190+V195+V200+V206+V214+V219+V225+V231+V237+V242,"0")</f>
        <v>3265.36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3442.6811999999995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3442.6811999999995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3592.6811999999995</v>
      </c>
      <c r="V246" s="156">
        <f>GrossWeightTotalR+PalletQtyTotalR*25</f>
        <v>3592.6811999999995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685</v>
      </c>
      <c r="V247" s="156">
        <f>IFERROR(V23+V32+V40+V46+V56+V63+V68+V74+V84+V91+V99+V105+V110+V118+V123+V129+V134+V140+V144+V151+V164+V169+V177+V182+V189+V194+V199+V205+V213+V218+V224+V230+V236+V241,"0")</f>
        <v>685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7.0269200000000005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7.5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86.4</v>
      </c>
      <c r="G253" s="47">
        <f>IFERROR(U60*H60,"0")+IFERROR(U61*H61,"0")+IFERROR(U62*H62,"0")</f>
        <v>2380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90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143.04000000000002</v>
      </c>
      <c r="M253" s="47">
        <f>IFERROR(U103*H103,"0")+IFERROR(U104*H104,"0")</f>
        <v>69</v>
      </c>
      <c r="N253" s="47">
        <f>IFERROR(U109*H109,"0")</f>
        <v>30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459.42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2609.44</v>
      </c>
      <c r="B256" s="61">
        <f>SUMPRODUCT(--(AZ:AZ="ПГП"),--(T:T="кор"),H:H,V:V)+SUMPRODUCT(--(AZ:AZ="ПГП"),--(T:T="кг"),V:V)</f>
        <v>655.92000000000007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2023-09-29T10:56:33Z</dcterms:modified>
</cp:coreProperties>
</file>