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D473" i="1" l="1"/>
  <c r="U465" i="1"/>
  <c r="U464" i="1"/>
  <c r="U462" i="1"/>
  <c r="U461" i="1"/>
  <c r="V460" i="1"/>
  <c r="M460" i="1"/>
  <c r="U458" i="1"/>
  <c r="V457" i="1"/>
  <c r="U457" i="1"/>
  <c r="V456" i="1"/>
  <c r="M456" i="1"/>
  <c r="U453" i="1"/>
  <c r="U452" i="1"/>
  <c r="V451" i="1"/>
  <c r="W451" i="1" s="1"/>
  <c r="M451" i="1"/>
  <c r="V450" i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W443" i="1" s="1"/>
  <c r="V441" i="1"/>
  <c r="M441" i="1"/>
  <c r="U439" i="1"/>
  <c r="U438" i="1"/>
  <c r="W437" i="1"/>
  <c r="V437" i="1"/>
  <c r="M437" i="1"/>
  <c r="W436" i="1"/>
  <c r="W438" i="1" s="1"/>
  <c r="V436" i="1"/>
  <c r="V439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W368" i="1"/>
  <c r="V368" i="1"/>
  <c r="M368" i="1"/>
  <c r="V367" i="1"/>
  <c r="V371" i="1" s="1"/>
  <c r="M367" i="1"/>
  <c r="U365" i="1"/>
  <c r="V364" i="1"/>
  <c r="U364" i="1"/>
  <c r="V363" i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W341" i="1"/>
  <c r="V341" i="1"/>
  <c r="M341" i="1"/>
  <c r="V340" i="1"/>
  <c r="M340" i="1"/>
  <c r="U338" i="1"/>
  <c r="V337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M323" i="1"/>
  <c r="V322" i="1"/>
  <c r="W322" i="1" s="1"/>
  <c r="M322" i="1"/>
  <c r="U320" i="1"/>
  <c r="V319" i="1"/>
  <c r="U319" i="1"/>
  <c r="V318" i="1"/>
  <c r="W318" i="1" s="1"/>
  <c r="M318" i="1"/>
  <c r="V317" i="1"/>
  <c r="V320" i="1" s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V310" i="1"/>
  <c r="M310" i="1"/>
  <c r="U307" i="1"/>
  <c r="U306" i="1"/>
  <c r="V305" i="1"/>
  <c r="M305" i="1"/>
  <c r="U303" i="1"/>
  <c r="V302" i="1"/>
  <c r="U302" i="1"/>
  <c r="V301" i="1"/>
  <c r="M301" i="1"/>
  <c r="U299" i="1"/>
  <c r="U298" i="1"/>
  <c r="V297" i="1"/>
  <c r="W297" i="1" s="1"/>
  <c r="M297" i="1"/>
  <c r="V296" i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V293" i="1" s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V269" i="1"/>
  <c r="V273" i="1" s="1"/>
  <c r="M269" i="1"/>
  <c r="U267" i="1"/>
  <c r="W266" i="1"/>
  <c r="U266" i="1"/>
  <c r="W265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M252" i="1"/>
  <c r="V251" i="1"/>
  <c r="W251" i="1" s="1"/>
  <c r="W250" i="1"/>
  <c r="V250" i="1"/>
  <c r="M250" i="1"/>
  <c r="V249" i="1"/>
  <c r="M249" i="1"/>
  <c r="U246" i="1"/>
  <c r="U245" i="1"/>
  <c r="W244" i="1"/>
  <c r="V244" i="1"/>
  <c r="M244" i="1"/>
  <c r="V243" i="1"/>
  <c r="W243" i="1" s="1"/>
  <c r="M243" i="1"/>
  <c r="V242" i="1"/>
  <c r="M242" i="1"/>
  <c r="U240" i="1"/>
  <c r="U239" i="1"/>
  <c r="V238" i="1"/>
  <c r="W238" i="1" s="1"/>
  <c r="M238" i="1"/>
  <c r="W237" i="1"/>
  <c r="V237" i="1"/>
  <c r="V236" i="1"/>
  <c r="W236" i="1" s="1"/>
  <c r="W239" i="1" s="1"/>
  <c r="U234" i="1"/>
  <c r="U233" i="1"/>
  <c r="V232" i="1"/>
  <c r="W232" i="1" s="1"/>
  <c r="M232" i="1"/>
  <c r="W231" i="1"/>
  <c r="V231" i="1"/>
  <c r="M231" i="1"/>
  <c r="W230" i="1"/>
  <c r="V230" i="1"/>
  <c r="M230" i="1"/>
  <c r="V229" i="1"/>
  <c r="W229" i="1" s="1"/>
  <c r="W233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W214" i="1"/>
  <c r="V214" i="1"/>
  <c r="M214" i="1"/>
  <c r="V213" i="1"/>
  <c r="W213" i="1" s="1"/>
  <c r="W217" i="1" s="1"/>
  <c r="M213" i="1"/>
  <c r="U211" i="1"/>
  <c r="V210" i="1"/>
  <c r="U210" i="1"/>
  <c r="V209" i="1"/>
  <c r="M209" i="1"/>
  <c r="U207" i="1"/>
  <c r="U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W165" i="1"/>
  <c r="V165" i="1"/>
  <c r="M165" i="1"/>
  <c r="U163" i="1"/>
  <c r="U162" i="1"/>
  <c r="W161" i="1"/>
  <c r="V161" i="1"/>
  <c r="M161" i="1"/>
  <c r="V160" i="1"/>
  <c r="W160" i="1" s="1"/>
  <c r="M160" i="1"/>
  <c r="W159" i="1"/>
  <c r="V159" i="1"/>
  <c r="M159" i="1"/>
  <c r="W158" i="1"/>
  <c r="W162" i="1" s="1"/>
  <c r="V158" i="1"/>
  <c r="V162" i="1" s="1"/>
  <c r="M158" i="1"/>
  <c r="U156" i="1"/>
  <c r="U155" i="1"/>
  <c r="V154" i="1"/>
  <c r="W154" i="1" s="1"/>
  <c r="M154" i="1"/>
  <c r="V153" i="1"/>
  <c r="V151" i="1"/>
  <c r="U151" i="1"/>
  <c r="V150" i="1"/>
  <c r="U150" i="1"/>
  <c r="V149" i="1"/>
  <c r="W149" i="1" s="1"/>
  <c r="M149" i="1"/>
  <c r="W148" i="1"/>
  <c r="W150" i="1" s="1"/>
  <c r="V148" i="1"/>
  <c r="I473" i="1" s="1"/>
  <c r="M148" i="1"/>
  <c r="U145" i="1"/>
  <c r="U144" i="1"/>
  <c r="W143" i="1"/>
  <c r="V143" i="1"/>
  <c r="M143" i="1"/>
  <c r="W142" i="1"/>
  <c r="V142" i="1"/>
  <c r="M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V137" i="1"/>
  <c r="H473" i="1" s="1"/>
  <c r="M137" i="1"/>
  <c r="V136" i="1"/>
  <c r="W136" i="1" s="1"/>
  <c r="M136" i="1"/>
  <c r="V133" i="1"/>
  <c r="U133" i="1"/>
  <c r="U132" i="1"/>
  <c r="V131" i="1"/>
  <c r="W131" i="1" s="1"/>
  <c r="M131" i="1"/>
  <c r="W130" i="1"/>
  <c r="V130" i="1"/>
  <c r="M130" i="1"/>
  <c r="V129" i="1"/>
  <c r="G473" i="1" s="1"/>
  <c r="M129" i="1"/>
  <c r="U125" i="1"/>
  <c r="U124" i="1"/>
  <c r="W123" i="1"/>
  <c r="V123" i="1"/>
  <c r="M123" i="1"/>
  <c r="W122" i="1"/>
  <c r="V122" i="1"/>
  <c r="M122" i="1"/>
  <c r="V121" i="1"/>
  <c r="W121" i="1" s="1"/>
  <c r="M121" i="1"/>
  <c r="V120" i="1"/>
  <c r="M120" i="1"/>
  <c r="U117" i="1"/>
  <c r="U116" i="1"/>
  <c r="V115" i="1"/>
  <c r="W115" i="1" s="1"/>
  <c r="W114" i="1"/>
  <c r="V114" i="1"/>
  <c r="M114" i="1"/>
  <c r="V113" i="1"/>
  <c r="V116" i="1" s="1"/>
  <c r="W112" i="1"/>
  <c r="V112" i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V98" i="1"/>
  <c r="V108" i="1" s="1"/>
  <c r="U96" i="1"/>
  <c r="U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W86" i="1"/>
  <c r="V86" i="1"/>
  <c r="V95" i="1" s="1"/>
  <c r="M86" i="1"/>
  <c r="U84" i="1"/>
  <c r="U83" i="1"/>
  <c r="W82" i="1"/>
  <c r="V82" i="1"/>
  <c r="M82" i="1"/>
  <c r="V81" i="1"/>
  <c r="W81" i="1" s="1"/>
  <c r="M81" i="1"/>
  <c r="V80" i="1"/>
  <c r="W80" i="1" s="1"/>
  <c r="W79" i="1"/>
  <c r="V79" i="1"/>
  <c r="V78" i="1"/>
  <c r="W78" i="1" s="1"/>
  <c r="M78" i="1"/>
  <c r="W77" i="1"/>
  <c r="V77" i="1"/>
  <c r="V83" i="1" s="1"/>
  <c r="U75" i="1"/>
  <c r="U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V59" i="1"/>
  <c r="W59" i="1" s="1"/>
  <c r="U56" i="1"/>
  <c r="U55" i="1"/>
  <c r="W54" i="1"/>
  <c r="V54" i="1"/>
  <c r="V53" i="1"/>
  <c r="V56" i="1" s="1"/>
  <c r="M53" i="1"/>
  <c r="W52" i="1"/>
  <c r="V52" i="1"/>
  <c r="V55" i="1" s="1"/>
  <c r="M52" i="1"/>
  <c r="V49" i="1"/>
  <c r="U49" i="1"/>
  <c r="V48" i="1"/>
  <c r="U48" i="1"/>
  <c r="W47" i="1"/>
  <c r="V47" i="1"/>
  <c r="M47" i="1"/>
  <c r="W46" i="1"/>
  <c r="W48" i="1" s="1"/>
  <c r="V46" i="1"/>
  <c r="C473" i="1" s="1"/>
  <c r="M46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V32" i="1" s="1"/>
  <c r="M26" i="1"/>
  <c r="U24" i="1"/>
  <c r="V23" i="1"/>
  <c r="U23" i="1"/>
  <c r="V22" i="1"/>
  <c r="V465" i="1" s="1"/>
  <c r="M22" i="1"/>
  <c r="H10" i="1"/>
  <c r="J9" i="1"/>
  <c r="A9" i="1"/>
  <c r="H9" i="1" s="1"/>
  <c r="D7" i="1"/>
  <c r="N6" i="1"/>
  <c r="M2" i="1"/>
  <c r="W98" i="1" l="1"/>
  <c r="V109" i="1"/>
  <c r="V75" i="1"/>
  <c r="U466" i="1"/>
  <c r="U463" i="1"/>
  <c r="W95" i="1"/>
  <c r="W182" i="1"/>
  <c r="W206" i="1"/>
  <c r="W83" i="1"/>
  <c r="V144" i="1"/>
  <c r="V218" i="1"/>
  <c r="V226" i="1"/>
  <c r="V234" i="1"/>
  <c r="V272" i="1"/>
  <c r="W390" i="1"/>
  <c r="A10" i="1"/>
  <c r="V84" i="1"/>
  <c r="V96" i="1"/>
  <c r="W113" i="1"/>
  <c r="W116" i="1" s="1"/>
  <c r="F473" i="1"/>
  <c r="V124" i="1"/>
  <c r="W137" i="1"/>
  <c r="V155" i="1"/>
  <c r="V156" i="1"/>
  <c r="W185" i="1"/>
  <c r="W187" i="1" s="1"/>
  <c r="J473" i="1"/>
  <c r="V240" i="1"/>
  <c r="K473" i="1"/>
  <c r="V257" i="1"/>
  <c r="W269" i="1"/>
  <c r="W272" i="1" s="1"/>
  <c r="W287" i="1"/>
  <c r="V294" i="1"/>
  <c r="V307" i="1"/>
  <c r="W305" i="1"/>
  <c r="W306" i="1" s="1"/>
  <c r="V314" i="1"/>
  <c r="W326" i="1"/>
  <c r="V327" i="1"/>
  <c r="O473" i="1"/>
  <c r="V353" i="1"/>
  <c r="V354" i="1"/>
  <c r="W340" i="1"/>
  <c r="W353" i="1" s="1"/>
  <c r="W356" i="1"/>
  <c r="W360" i="1" s="1"/>
  <c r="V390" i="1"/>
  <c r="W412" i="1"/>
  <c r="V413" i="1"/>
  <c r="V462" i="1"/>
  <c r="W460" i="1"/>
  <c r="W461" i="1" s="1"/>
  <c r="F9" i="1"/>
  <c r="F10" i="1"/>
  <c r="W22" i="1"/>
  <c r="W23" i="1" s="1"/>
  <c r="W26" i="1"/>
  <c r="W32" i="1" s="1"/>
  <c r="V33" i="1"/>
  <c r="V37" i="1"/>
  <c r="W53" i="1"/>
  <c r="W55" i="1" s="1"/>
  <c r="E473" i="1"/>
  <c r="V74" i="1"/>
  <c r="W120" i="1"/>
  <c r="W124" i="1" s="1"/>
  <c r="W129" i="1"/>
  <c r="W132" i="1" s="1"/>
  <c r="W144" i="1"/>
  <c r="V145" i="1"/>
  <c r="W153" i="1"/>
  <c r="W155" i="1" s="1"/>
  <c r="V182" i="1"/>
  <c r="V183" i="1"/>
  <c r="V206" i="1"/>
  <c r="V211" i="1"/>
  <c r="W209" i="1"/>
  <c r="W210" i="1" s="1"/>
  <c r="V217" i="1"/>
  <c r="V227" i="1"/>
  <c r="V233" i="1"/>
  <c r="W249" i="1"/>
  <c r="W256" i="1" s="1"/>
  <c r="V256" i="1"/>
  <c r="V261" i="1"/>
  <c r="V262" i="1"/>
  <c r="W259" i="1"/>
  <c r="W261" i="1" s="1"/>
  <c r="V266" i="1"/>
  <c r="V267" i="1"/>
  <c r="V360" i="1"/>
  <c r="V365" i="1"/>
  <c r="W363" i="1"/>
  <c r="W364" i="1" s="1"/>
  <c r="L473" i="1"/>
  <c r="W293" i="1"/>
  <c r="V370" i="1"/>
  <c r="W367" i="1"/>
  <c r="W370" i="1" s="1"/>
  <c r="B473" i="1"/>
  <c r="V464" i="1"/>
  <c r="V466" i="1" s="1"/>
  <c r="W35" i="1"/>
  <c r="W37" i="1" s="1"/>
  <c r="W60" i="1"/>
  <c r="W74" i="1" s="1"/>
  <c r="W99" i="1"/>
  <c r="V132" i="1"/>
  <c r="U467" i="1"/>
  <c r="V24" i="1"/>
  <c r="V125" i="1"/>
  <c r="V163" i="1"/>
  <c r="V188" i="1"/>
  <c r="V239" i="1"/>
  <c r="V245" i="1"/>
  <c r="V299" i="1"/>
  <c r="V298" i="1"/>
  <c r="V303" i="1"/>
  <c r="W301" i="1"/>
  <c r="W302" i="1" s="1"/>
  <c r="V306" i="1"/>
  <c r="N473" i="1"/>
  <c r="W310" i="1"/>
  <c r="W314" i="1" s="1"/>
  <c r="V315" i="1"/>
  <c r="V326" i="1"/>
  <c r="V391" i="1"/>
  <c r="V412" i="1"/>
  <c r="V418" i="1"/>
  <c r="V417" i="1"/>
  <c r="V427" i="1"/>
  <c r="W420" i="1"/>
  <c r="W426" i="1" s="1"/>
  <c r="V426" i="1"/>
  <c r="V431" i="1"/>
  <c r="V432" i="1"/>
  <c r="W429" i="1"/>
  <c r="W431" i="1" s="1"/>
  <c r="R473" i="1"/>
  <c r="V438" i="1"/>
  <c r="V453" i="1"/>
  <c r="V452" i="1"/>
  <c r="S473" i="1"/>
  <c r="V458" i="1"/>
  <c r="W456" i="1"/>
  <c r="W457" i="1" s="1"/>
  <c r="V461" i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W108" i="1" l="1"/>
  <c r="W468" i="1" s="1"/>
  <c r="V467" i="1"/>
  <c r="V463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<sst xmlns="http://schemas.openxmlformats.org/spreadsheetml/2006/main" count="1672" uniqueCount="631">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</sst>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45201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130</v>
      </c>
      <c r="V46" s="306">
        <f>IFERROR(IF(U46="",0,CEILING((U46/$H46),1)*$H46),"")</f>
        <v>140.4</v>
      </c>
      <c r="W46" s="37">
        <f>IFERROR(IF(V46=0,"",ROUNDUP(V46/H46,0)*0.02175),"")</f>
        <v>0.28275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12.037037037037036</v>
      </c>
      <c r="V48" s="307">
        <f>IFERROR(V46/H46,"0")+IFERROR(V47/H47,"0")</f>
        <v>13</v>
      </c>
      <c r="W48" s="307">
        <f>IFERROR(IF(W46="",0,W46),"0")+IFERROR(IF(W47="",0,W47),"0")</f>
        <v>0.28275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130</v>
      </c>
      <c r="V49" s="307">
        <f>IFERROR(SUM(V46:V47),"0")</f>
        <v>140.4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200</v>
      </c>
      <c r="V52" s="306">
        <f>IFERROR(IF(U52="",0,CEILING((U52/$H52),1)*$H52),"")</f>
        <v>205.20000000000002</v>
      </c>
      <c r="W52" s="37">
        <f>IFERROR(IF(V52=0,"",ROUNDUP(V52/H52,0)*0.02175),"")</f>
        <v>0.41324999999999995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315</v>
      </c>
      <c r="V53" s="306">
        <f>IFERROR(IF(U53="",0,CEILING((U53/$H53),1)*$H53),"")</f>
        <v>315</v>
      </c>
      <c r="W53" s="37">
        <f>IFERROR(IF(V53=0,"",ROUNDUP(V53/H53,0)*0.00937),"")</f>
        <v>0.65590000000000004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88.518518518518519</v>
      </c>
      <c r="V55" s="307">
        <f>IFERROR(V52/H52,"0")+IFERROR(V53/H53,"0")+IFERROR(V54/H54,"0")</f>
        <v>89</v>
      </c>
      <c r="W55" s="307">
        <f>IFERROR(IF(W52="",0,W52),"0")+IFERROR(IF(W53="",0,W53),"0")+IFERROR(IF(W54="",0,W54),"0")</f>
        <v>1.06915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515</v>
      </c>
      <c r="V56" s="307">
        <f>IFERROR(SUM(V52:V54),"0")</f>
        <v>520.20000000000005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50</v>
      </c>
      <c r="V59" s="306">
        <f t="shared" ref="V59:V73" si="2">IFERROR(IF(U59="",0,CEILING((U59/$H59),1)*$H59),"")</f>
        <v>51.2</v>
      </c>
      <c r="W59" s="37">
        <f>IFERROR(IF(V59=0,"",ROUNDUP(V59/H59,0)*0.00753),"")</f>
        <v>0.12048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20</v>
      </c>
      <c r="V60" s="306">
        <f t="shared" si="2"/>
        <v>22.4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400</v>
      </c>
      <c r="V61" s="306">
        <f t="shared" si="2"/>
        <v>410.40000000000003</v>
      </c>
      <c r="W61" s="37">
        <f>IFERROR(IF(V61=0,"",ROUNDUP(V61/H61,0)*0.02175),"")</f>
        <v>0.8264999999999999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200</v>
      </c>
      <c r="V62" s="306">
        <f t="shared" si="2"/>
        <v>205.20000000000002</v>
      </c>
      <c r="W62" s="37">
        <f>IFERROR(IF(V62=0,"",ROUNDUP(V62/H62,0)*0.02175),"")</f>
        <v>0.41324999999999995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30</v>
      </c>
      <c r="V63" s="306">
        <f t="shared" si="2"/>
        <v>32.400000000000006</v>
      </c>
      <c r="W63" s="37">
        <f>IFERROR(IF(V63=0,"",ROUNDUP(V63/H63,0)*0.02175),"")</f>
        <v>6.5250000000000002E-2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65</v>
      </c>
      <c r="V64" s="306">
        <f t="shared" si="2"/>
        <v>66</v>
      </c>
      <c r="W64" s="37">
        <f>IFERROR(IF(V64=0,"",ROUNDUP(V64/H64,0)*0.00753),"")</f>
        <v>0.16566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140</v>
      </c>
      <c r="V66" s="306">
        <f t="shared" si="2"/>
        <v>140</v>
      </c>
      <c r="W66" s="37">
        <f t="shared" si="3"/>
        <v>0.32795000000000002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450</v>
      </c>
      <c r="V70" s="306">
        <f t="shared" si="2"/>
        <v>450</v>
      </c>
      <c r="W70" s="37">
        <f t="shared" si="3"/>
        <v>0.93699999999999994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180</v>
      </c>
      <c r="V72" s="306">
        <f t="shared" si="2"/>
        <v>180</v>
      </c>
      <c r="W72" s="37">
        <f t="shared" si="3"/>
        <v>0.37480000000000002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272.41071428571428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275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3.2743899999999999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1535</v>
      </c>
      <c r="V75" s="307">
        <f>IFERROR(SUM(V59:V73),"0")</f>
        <v>1557.6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50</v>
      </c>
      <c r="V98" s="306">
        <f t="shared" ref="V98:V107" si="6">IFERROR(IF(U98="",0,CEILING((U98/$H98),1)*$H98),"")</f>
        <v>50.160000000000004</v>
      </c>
      <c r="W98" s="37">
        <f>IFERROR(IF(V98=0,"",ROUNDUP(V98/H98,0)*0.00753),"")</f>
        <v>0.14307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120</v>
      </c>
      <c r="V101" s="306">
        <f t="shared" si="6"/>
        <v>121.5</v>
      </c>
      <c r="W101" s="37">
        <f>IFERROR(IF(V101=0,"",ROUNDUP(V101/H101,0)*0.02175),"")</f>
        <v>0.32624999999999998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315</v>
      </c>
      <c r="V103" s="306">
        <f t="shared" si="6"/>
        <v>315.90000000000003</v>
      </c>
      <c r="W103" s="37">
        <f>IFERROR(IF(V103=0,"",ROUNDUP(V103/H103,0)*0.00753),"")</f>
        <v>0.88101000000000007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65</v>
      </c>
      <c r="V106" s="306">
        <f t="shared" si="6"/>
        <v>66</v>
      </c>
      <c r="W106" s="37">
        <f>IFERROR(IF(V106=0,"",ROUNDUP(V106/H106,0)*0.00753),"")</f>
        <v>0.16566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172.08754208754206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173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1.5159899999999999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550</v>
      </c>
      <c r="V109" s="307">
        <f>IFERROR(SUM(V98:V107),"0")</f>
        <v>553.56000000000006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70</v>
      </c>
      <c r="V112" s="306">
        <f>IFERROR(IF(U112="",0,CEILING((U112/$H112),1)*$H112),"")</f>
        <v>72.899999999999991</v>
      </c>
      <c r="W112" s="37">
        <f>IFERROR(IF(V112=0,"",ROUNDUP(V112/H112,0)*0.02175),"")</f>
        <v>0.19574999999999998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8.6419753086419764</v>
      </c>
      <c r="V116" s="307">
        <f>IFERROR(V111/H111,"0")+IFERROR(V112/H112,"0")+IFERROR(V113/H113,"0")+IFERROR(V114/H114,"0")+IFERROR(V115/H115,"0")</f>
        <v>9</v>
      </c>
      <c r="W116" s="307">
        <f>IFERROR(IF(W111="",0,W111),"0")+IFERROR(IF(W112="",0,W112),"0")+IFERROR(IF(W113="",0,W113),"0")+IFERROR(IF(W114="",0,W114),"0")+IFERROR(IF(W115="",0,W115),"0")</f>
        <v>0.19574999999999998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70</v>
      </c>
      <c r="V117" s="307">
        <f>IFERROR(SUM(V111:V115),"0")</f>
        <v>72.899999999999991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450</v>
      </c>
      <c r="V120" s="306">
        <f>IFERROR(IF(U120="",0,CEILING((U120/$H120),1)*$H120),"")</f>
        <v>453.59999999999997</v>
      </c>
      <c r="W120" s="37">
        <f>IFERROR(IF(V120=0,"",ROUNDUP(V120/H120,0)*0.02175),"")</f>
        <v>1.218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315</v>
      </c>
      <c r="V122" s="306">
        <f>IFERROR(IF(U122="",0,CEILING((U122/$H122),1)*$H122),"")</f>
        <v>315.90000000000003</v>
      </c>
      <c r="W122" s="37">
        <f>IFERROR(IF(V122=0,"",ROUNDUP(V122/H122,0)*0.00753),"")</f>
        <v>0.88101000000000007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172.22222222222223</v>
      </c>
      <c r="V124" s="307">
        <f>IFERROR(V120/H120,"0")+IFERROR(V121/H121,"0")+IFERROR(V122/H122,"0")+IFERROR(V123/H123,"0")</f>
        <v>173</v>
      </c>
      <c r="W124" s="307">
        <f>IFERROR(IF(W120="",0,W120),"0")+IFERROR(IF(W121="",0,W121),"0")+IFERROR(IF(W122="",0,W122),"0")+IFERROR(IF(W123="",0,W123),"0")</f>
        <v>2.0990099999999998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765</v>
      </c>
      <c r="V125" s="307">
        <f>IFERROR(SUM(V120:V123),"0")</f>
        <v>769.5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200</v>
      </c>
      <c r="V136" s="306">
        <f t="shared" ref="V136:V143" si="7">IFERROR(IF(U136="",0,CEILING((U136/$H136),1)*$H136),"")</f>
        <v>201.60000000000002</v>
      </c>
      <c r="W136" s="37">
        <f>IFERROR(IF(V136=0,"",ROUNDUP(V136/H136,0)*0.00753),"")</f>
        <v>0.36143999999999998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30</v>
      </c>
      <c r="V137" s="306">
        <f t="shared" si="7"/>
        <v>33.6</v>
      </c>
      <c r="W137" s="37">
        <f>IFERROR(IF(V137=0,"",ROUNDUP(V137/H137,0)*0.00753),"")</f>
        <v>6.0240000000000002E-2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50</v>
      </c>
      <c r="V138" s="306">
        <f t="shared" si="7"/>
        <v>50.400000000000006</v>
      </c>
      <c r="W138" s="37">
        <f>IFERROR(IF(V138=0,"",ROUNDUP(V138/H138,0)*0.00753),"")</f>
        <v>9.0359999999999996E-2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245</v>
      </c>
      <c r="V139" s="306">
        <f t="shared" si="7"/>
        <v>245.70000000000002</v>
      </c>
      <c r="W139" s="37">
        <f>IFERROR(IF(V139=0,"",ROUNDUP(V139/H139,0)*0.00502),"")</f>
        <v>0.58733999999999997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105</v>
      </c>
      <c r="V141" s="306">
        <f t="shared" si="7"/>
        <v>105</v>
      </c>
      <c r="W141" s="37">
        <f>IFERROR(IF(V141=0,"",ROUNDUP(V141/H141,0)*0.00502),"")</f>
        <v>0.251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175</v>
      </c>
      <c r="V142" s="306">
        <f t="shared" si="7"/>
        <v>176.4</v>
      </c>
      <c r="W142" s="37">
        <f>IFERROR(IF(V142=0,"",ROUNDUP(V142/H142,0)*0.00502),"")</f>
        <v>0.42168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316.66666666666663</v>
      </c>
      <c r="V144" s="307">
        <f>IFERROR(V136/H136,"0")+IFERROR(V137/H137,"0")+IFERROR(V138/H138,"0")+IFERROR(V139/H139,"0")+IFERROR(V140/H140,"0")+IFERROR(V141/H141,"0")+IFERROR(V142/H142,"0")+IFERROR(V143/H143,"0")</f>
        <v>319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1.77206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805</v>
      </c>
      <c r="V145" s="307">
        <f>IFERROR(SUM(V136:V143),"0")</f>
        <v>812.7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140</v>
      </c>
      <c r="V158" s="306">
        <f>IFERROR(IF(U158="",0,CEILING((U158/$H158),1)*$H158),"")</f>
        <v>140.4</v>
      </c>
      <c r="W158" s="37">
        <f>IFERROR(IF(V158=0,"",ROUNDUP(V158/H158,0)*0.00937),"")</f>
        <v>0.24362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100</v>
      </c>
      <c r="V159" s="306">
        <f>IFERROR(IF(U159="",0,CEILING((U159/$H159),1)*$H159),"")</f>
        <v>102.60000000000001</v>
      </c>
      <c r="W159" s="37">
        <f>IFERROR(IF(V159=0,"",ROUNDUP(V159/H159,0)*0.00937),"")</f>
        <v>0.17802999999999999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180</v>
      </c>
      <c r="V160" s="306">
        <f>IFERROR(IF(U160="",0,CEILING((U160/$H160),1)*$H160),"")</f>
        <v>183.60000000000002</v>
      </c>
      <c r="W160" s="37">
        <f>IFERROR(IF(V160=0,"",ROUNDUP(V160/H160,0)*0.00937),"")</f>
        <v>0.31857999999999997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150</v>
      </c>
      <c r="V161" s="306">
        <f>IFERROR(IF(U161="",0,CEILING((U161/$H161),1)*$H161),"")</f>
        <v>151.20000000000002</v>
      </c>
      <c r="W161" s="37">
        <f>IFERROR(IF(V161=0,"",ROUNDUP(V161/H161,0)*0.00937),"")</f>
        <v>0.26235999999999998</v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105.55555555555554</v>
      </c>
      <c r="V162" s="307">
        <f>IFERROR(V158/H158,"0")+IFERROR(V159/H159,"0")+IFERROR(V160/H160,"0")+IFERROR(V161/H161,"0")</f>
        <v>107</v>
      </c>
      <c r="W162" s="307">
        <f>IFERROR(IF(W158="",0,W158),"0")+IFERROR(IF(W159="",0,W159),"0")+IFERROR(IF(W160="",0,W160),"0")+IFERROR(IF(W161="",0,W161),"0")</f>
        <v>1.0025899999999999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570</v>
      </c>
      <c r="V163" s="307">
        <f>IFERROR(SUM(V158:V161),"0")</f>
        <v>577.80000000000007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250</v>
      </c>
      <c r="V167" s="306">
        <f t="shared" si="8"/>
        <v>252.29999999999998</v>
      </c>
      <c r="W167" s="37">
        <f>IFERROR(IF(V167=0,"",ROUNDUP(V167/H167,0)*0.02175),"")</f>
        <v>0.63074999999999992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200</v>
      </c>
      <c r="V172" s="306">
        <f t="shared" si="8"/>
        <v>201.6</v>
      </c>
      <c r="W172" s="37">
        <f>IFERROR(IF(V172=0,"",ROUNDUP(V172/H172,0)*0.00753),"")</f>
        <v>0.63251999999999997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400</v>
      </c>
      <c r="V174" s="306">
        <f t="shared" si="8"/>
        <v>400.8</v>
      </c>
      <c r="W174" s="37">
        <f>IFERROR(IF(V174=0,"",ROUNDUP(V174/H174,0)*0.00753),"")</f>
        <v>1.2575100000000001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240</v>
      </c>
      <c r="V176" s="306">
        <f t="shared" si="8"/>
        <v>240</v>
      </c>
      <c r="W176" s="37">
        <f t="shared" ref="W176:W181" si="9">IFERROR(IF(V176=0,"",ROUNDUP(V176/H176,0)*0.00753),"")</f>
        <v>0.753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400</v>
      </c>
      <c r="V177" s="306">
        <f t="shared" si="8"/>
        <v>400.8</v>
      </c>
      <c r="W177" s="37">
        <f t="shared" si="9"/>
        <v>1.2575100000000001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160</v>
      </c>
      <c r="V180" s="306">
        <f t="shared" si="8"/>
        <v>160.79999999999998</v>
      </c>
      <c r="W180" s="37">
        <f t="shared" si="9"/>
        <v>0.50451000000000001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240</v>
      </c>
      <c r="V181" s="306">
        <f t="shared" si="8"/>
        <v>240</v>
      </c>
      <c r="W181" s="37">
        <f t="shared" si="9"/>
        <v>0.753</v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712.06896551724139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714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5.7888000000000002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1890</v>
      </c>
      <c r="V183" s="307">
        <f>IFERROR(SUM(V165:V181),"0")</f>
        <v>1896.3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16</v>
      </c>
      <c r="V185" s="306">
        <f>IFERROR(IF(U185="",0,CEILING((U185/$H185),1)*$H185),"")</f>
        <v>16.8</v>
      </c>
      <c r="W185" s="37">
        <f>IFERROR(IF(V185=0,"",ROUNDUP(V185/H185,0)*0.00753),"")</f>
        <v>5.271E-2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48</v>
      </c>
      <c r="V186" s="306">
        <f>IFERROR(IF(U186="",0,CEILING((U186/$H186),1)*$H186),"")</f>
        <v>48</v>
      </c>
      <c r="W186" s="37">
        <f>IFERROR(IF(V186=0,"",ROUNDUP(V186/H186,0)*0.00753),"")</f>
        <v>0.15060000000000001</v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26.666666666666668</v>
      </c>
      <c r="V187" s="307">
        <f>IFERROR(V185/H185,"0")+IFERROR(V186/H186,"0")</f>
        <v>27</v>
      </c>
      <c r="W187" s="307">
        <f>IFERROR(IF(W185="",0,W185),"0")+IFERROR(IF(W186="",0,W186),"0")</f>
        <v>0.20331000000000002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64</v>
      </c>
      <c r="V188" s="307">
        <f>IFERROR(SUM(V185:V186),"0")</f>
        <v>64.8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7</v>
      </c>
      <c r="V215" s="306">
        <f>IFERROR(IF(U215="",0,CEILING((U215/$H215),1)*$H215),"")</f>
        <v>8.4</v>
      </c>
      <c r="W215" s="37">
        <f>IFERROR(IF(V215=0,"",ROUNDUP(V215/H215,0)*0.00502),"")</f>
        <v>2.0080000000000001E-2</v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210</v>
      </c>
      <c r="V216" s="306">
        <f>IFERROR(IF(U216="",0,CEILING((U216/$H216),1)*$H216),"")</f>
        <v>210</v>
      </c>
      <c r="W216" s="37">
        <f>IFERROR(IF(V216=0,"",ROUNDUP(V216/H216,0)*0.00502),"")</f>
        <v>0.502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103.33333333333333</v>
      </c>
      <c r="V217" s="307">
        <f>IFERROR(V213/H213,"0")+IFERROR(V214/H214,"0")+IFERROR(V215/H215,"0")+IFERROR(V216/H216,"0")</f>
        <v>104</v>
      </c>
      <c r="W217" s="307">
        <f>IFERROR(IF(W213="",0,W213),"0")+IFERROR(IF(W214="",0,W214),"0")+IFERROR(IF(W215="",0,W215),"0")+IFERROR(IF(W216="",0,W216),"0")</f>
        <v>0.52207999999999999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217</v>
      </c>
      <c r="V218" s="307">
        <f>IFERROR(SUM(V213:V216),"0")</f>
        <v>218.4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50</v>
      </c>
      <c r="V229" s="306">
        <f>IFERROR(IF(U229="",0,CEILING((U229/$H229),1)*$H229),"")</f>
        <v>50.400000000000006</v>
      </c>
      <c r="W229" s="37">
        <f>IFERROR(IF(V229=0,"",ROUNDUP(V229/H229,0)*0.02175),"")</f>
        <v>0.1305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600</v>
      </c>
      <c r="V230" s="306">
        <f>IFERROR(IF(U230="",0,CEILING((U230/$H230),1)*$H230),"")</f>
        <v>600.6</v>
      </c>
      <c r="W230" s="37">
        <f>IFERROR(IF(V230=0,"",ROUNDUP(V230/H230,0)*0.02175),"")</f>
        <v>1.67475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30</v>
      </c>
      <c r="V231" s="306">
        <f>IFERROR(IF(U231="",0,CEILING((U231/$H231),1)*$H231),"")</f>
        <v>33.6</v>
      </c>
      <c r="W231" s="37">
        <f>IFERROR(IF(V231=0,"",ROUNDUP(V231/H231,0)*0.02175),"")</f>
        <v>8.6999999999999994E-2</v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86.446886446886438</v>
      </c>
      <c r="V233" s="307">
        <f>IFERROR(V229/H229,"0")+IFERROR(V230/H230,"0")+IFERROR(V231/H231,"0")+IFERROR(V232/H232,"0")</f>
        <v>87</v>
      </c>
      <c r="W233" s="307">
        <f>IFERROR(IF(W229="",0,W229),"0")+IFERROR(IF(W230="",0,W230),"0")+IFERROR(IF(W231="",0,W231),"0")+IFERROR(IF(W232="",0,W232),"0")</f>
        <v>1.89225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680</v>
      </c>
      <c r="V234" s="307">
        <f>IFERROR(SUM(V229:V232),"0")</f>
        <v>684.6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50</v>
      </c>
      <c r="V244" s="306">
        <f>IFERROR(IF(U244="",0,CEILING((U244/$H244),1)*$H244),"")</f>
        <v>50</v>
      </c>
      <c r="W244" s="37">
        <f>IFERROR(IF(V244=0,"",ROUNDUP(V244/H244,0)*0.00474),"")</f>
        <v>0.11850000000000001</v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25</v>
      </c>
      <c r="V245" s="307">
        <f>IFERROR(V242/H242,"0")+IFERROR(V243/H243,"0")+IFERROR(V244/H244,"0")</f>
        <v>25</v>
      </c>
      <c r="W245" s="307">
        <f>IFERROR(IF(W242="",0,W242),"0")+IFERROR(IF(W243="",0,W243),"0")+IFERROR(IF(W244="",0,W244),"0")</f>
        <v>0.11850000000000001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50</v>
      </c>
      <c r="V246" s="307">
        <f>IFERROR(SUM(V242:V244),"0")</f>
        <v>50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50</v>
      </c>
      <c r="V249" s="306">
        <f t="shared" ref="V249:V255" si="13">IFERROR(IF(U249="",0,CEILING((U249/$H249),1)*$H249),"")</f>
        <v>54</v>
      </c>
      <c r="W249" s="37">
        <f>IFERROR(IF(V249=0,"",ROUNDUP(V249/H249,0)*0.02175),"")</f>
        <v>0.10874999999999999</v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4.6296296296296298</v>
      </c>
      <c r="V256" s="307">
        <f>IFERROR(V249/H249,"0")+IFERROR(V250/H250,"0")+IFERROR(V251/H251,"0")+IFERROR(V252/H252,"0")+IFERROR(V253/H253,"0")+IFERROR(V254/H254,"0")+IFERROR(V255/H255,"0")</f>
        <v>5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0.10874999999999999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50</v>
      </c>
      <c r="V257" s="307">
        <f>IFERROR(SUM(V249:V255),"0")</f>
        <v>54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798</v>
      </c>
      <c r="V270" s="306">
        <f>IFERROR(IF(U270="",0,CEILING((U270/$H270),1)*$H270),"")</f>
        <v>798.84</v>
      </c>
      <c r="W270" s="37">
        <f>IFERROR(IF(V270=0,"",ROUNDUP(V270/H270,0)*0.00753),"")</f>
        <v>2.3870100000000001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378</v>
      </c>
      <c r="V271" s="306">
        <f>IFERROR(IF(U271="",0,CEILING((U271/$H271),1)*$H271),"")</f>
        <v>378</v>
      </c>
      <c r="W271" s="37">
        <f>IFERROR(IF(V271=0,"",ROUNDUP(V271/H271,0)*0.00753),"")</f>
        <v>1.1294999999999999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466.66666666666669</v>
      </c>
      <c r="V272" s="307">
        <f>IFERROR(V269/H269,"0")+IFERROR(V270/H270,"0")+IFERROR(V271/H271,"0")</f>
        <v>467</v>
      </c>
      <c r="W272" s="307">
        <f>IFERROR(IF(W269="",0,W269),"0")+IFERROR(IF(W270="",0,W270),"0")+IFERROR(IF(W271="",0,W271),"0")</f>
        <v>3.5165100000000002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1176</v>
      </c>
      <c r="V273" s="307">
        <f>IFERROR(SUM(V269:V271),"0")</f>
        <v>1176.8400000000001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11.4</v>
      </c>
      <c r="V275" s="306">
        <f>IFERROR(IF(U275="",0,CEILING((U275/$H275),1)*$H275),"")</f>
        <v>11.399999999999999</v>
      </c>
      <c r="W275" s="37">
        <f>IFERROR(IF(V275=0,"",ROUNDUP(V275/H275,0)*0.00753),"")</f>
        <v>3.7650000000000003E-2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5.0000000000000009</v>
      </c>
      <c r="V276" s="307">
        <f>IFERROR(V275/H275,"0")</f>
        <v>5</v>
      </c>
      <c r="W276" s="307">
        <f>IFERROR(IF(W275="",0,W275),"0")</f>
        <v>3.7650000000000003E-2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11.4</v>
      </c>
      <c r="V277" s="307">
        <f>IFERROR(SUM(V275:V275),"0")</f>
        <v>11.399999999999999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1400</v>
      </c>
      <c r="V285" s="306">
        <f t="shared" ref="V285:V292" si="14">IFERROR(IF(U285="",0,CEILING((U285/$H285),1)*$H285),"")</f>
        <v>1410</v>
      </c>
      <c r="W285" s="37">
        <f>IFERROR(IF(V285=0,"",ROUNDUP(V285/H285,0)*0.02175),"")</f>
        <v>2.0444999999999998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1400</v>
      </c>
      <c r="V287" s="306">
        <f t="shared" si="14"/>
        <v>1410</v>
      </c>
      <c r="W287" s="37">
        <f>IFERROR(IF(V287=0,"",ROUNDUP(V287/H287,0)*0.02175),"")</f>
        <v>2.0444999999999998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1000</v>
      </c>
      <c r="V289" s="306">
        <f t="shared" si="14"/>
        <v>1005</v>
      </c>
      <c r="W289" s="37">
        <f>IFERROR(IF(V289=0,"",ROUNDUP(V289/H289,0)*0.02175),"")</f>
        <v>1.4572499999999999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75</v>
      </c>
      <c r="V291" s="306">
        <f t="shared" si="14"/>
        <v>75</v>
      </c>
      <c r="W291" s="37">
        <f>IFERROR(IF(V291=0,"",ROUNDUP(V291/H291,0)*0.00937),"")</f>
        <v>0.14055000000000001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25</v>
      </c>
      <c r="V292" s="306">
        <f t="shared" si="14"/>
        <v>25</v>
      </c>
      <c r="W292" s="37">
        <f>IFERROR(IF(V292=0,"",ROUNDUP(V292/H292,0)*0.00937),"")</f>
        <v>4.6850000000000003E-2</v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273.33333333333331</v>
      </c>
      <c r="V293" s="307">
        <f>IFERROR(V285/H285,"0")+IFERROR(V286/H286,"0")+IFERROR(V287/H287,"0")+IFERROR(V288/H288,"0")+IFERROR(V289/H289,"0")+IFERROR(V290/H290,"0")+IFERROR(V291/H291,"0")+IFERROR(V292/H292,"0")</f>
        <v>275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5.7336499999999999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3900</v>
      </c>
      <c r="V294" s="307">
        <f>IFERROR(SUM(V285:V292),"0")</f>
        <v>3925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2150</v>
      </c>
      <c r="V296" s="306">
        <f>IFERROR(IF(U296="",0,CEILING((U296/$H296),1)*$H296),"")</f>
        <v>2160</v>
      </c>
      <c r="W296" s="37">
        <f>IFERROR(IF(V296=0,"",ROUNDUP(V296/H296,0)*0.02175),"")</f>
        <v>3.1319999999999997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143.33333333333334</v>
      </c>
      <c r="V298" s="307">
        <f>IFERROR(V296/H296,"0")+IFERROR(V297/H297,"0")</f>
        <v>144</v>
      </c>
      <c r="W298" s="307">
        <f>IFERROR(IF(W296="",0,W296),"0")+IFERROR(IF(W297="",0,W297),"0")</f>
        <v>3.1319999999999997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2150</v>
      </c>
      <c r="V299" s="307">
        <f>IFERROR(SUM(V296:V297),"0")</f>
        <v>2160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120</v>
      </c>
      <c r="V301" s="306">
        <f>IFERROR(IF(U301="",0,CEILING((U301/$H301),1)*$H301),"")</f>
        <v>124.8</v>
      </c>
      <c r="W301" s="37">
        <f>IFERROR(IF(V301=0,"",ROUNDUP(V301/H301,0)*0.02175),"")</f>
        <v>0.34799999999999998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15.384615384615385</v>
      </c>
      <c r="V302" s="307">
        <f>IFERROR(V301/H301,"0")</f>
        <v>16</v>
      </c>
      <c r="W302" s="307">
        <f>IFERROR(IF(W301="",0,W301),"0")</f>
        <v>0.34799999999999998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120</v>
      </c>
      <c r="V303" s="307">
        <f>IFERROR(SUM(V301:V301),"0")</f>
        <v>124.8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120</v>
      </c>
      <c r="V305" s="306">
        <f>IFERROR(IF(U305="",0,CEILING((U305/$H305),1)*$H305),"")</f>
        <v>124.8</v>
      </c>
      <c r="W305" s="37">
        <f>IFERROR(IF(V305=0,"",ROUNDUP(V305/H305,0)*0.02175),"")</f>
        <v>0.34799999999999998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15.384615384615385</v>
      </c>
      <c r="V306" s="307">
        <f>IFERROR(V305/H305,"0")</f>
        <v>16</v>
      </c>
      <c r="W306" s="307">
        <f>IFERROR(IF(W305="",0,W305),"0")</f>
        <v>0.34799999999999998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120</v>
      </c>
      <c r="V307" s="307">
        <f>IFERROR(SUM(V305:V305),"0")</f>
        <v>124.8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50</v>
      </c>
      <c r="V322" s="306">
        <f>IFERROR(IF(U322="",0,CEILING((U322/$H322),1)*$H322),"")</f>
        <v>54.6</v>
      </c>
      <c r="W322" s="37">
        <f>IFERROR(IF(V322=0,"",ROUNDUP(V322/H322,0)*0.02175),"")</f>
        <v>0.15225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12</v>
      </c>
      <c r="V325" s="306">
        <f>IFERROR(IF(U325="",0,CEILING((U325/$H325),1)*$H325),"")</f>
        <v>12</v>
      </c>
      <c r="W325" s="37">
        <f>IFERROR(IF(V325=0,"",ROUNDUP(V325/H325,0)*0.00753),"")</f>
        <v>3.7650000000000003E-2</v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11.410256410256411</v>
      </c>
      <c r="V326" s="307">
        <f>IFERROR(V322/H322,"0")+IFERROR(V323/H323,"0")+IFERROR(V324/H324,"0")+IFERROR(V325/H325,"0")</f>
        <v>12</v>
      </c>
      <c r="W326" s="307">
        <f>IFERROR(IF(W322="",0,W322),"0")+IFERROR(IF(W323="",0,W323),"0")+IFERROR(IF(W324="",0,W324),"0")+IFERROR(IF(W325="",0,W325),"0")</f>
        <v>0.18990000000000001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62</v>
      </c>
      <c r="V327" s="307">
        <f>IFERROR(SUM(V322:V325),"0")</f>
        <v>66.599999999999994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22.5</v>
      </c>
      <c r="V336" s="306">
        <f>IFERROR(IF(U336="",0,CEILING((U336/$H336),1)*$H336),"")</f>
        <v>24.3</v>
      </c>
      <c r="W336" s="37">
        <f>IFERROR(IF(V336=0,"",ROUNDUP(V336/H336,0)*0.00753),"")</f>
        <v>6.7769999999999997E-2</v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8.3333333333333321</v>
      </c>
      <c r="V337" s="307">
        <f>IFERROR(V335/H335,"0")+IFERROR(V336/H336,"0")</f>
        <v>9</v>
      </c>
      <c r="W337" s="307">
        <f>IFERROR(IF(W335="",0,W335),"0")+IFERROR(IF(W336="",0,W336),"0")</f>
        <v>6.7769999999999997E-2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22.5</v>
      </c>
      <c r="V338" s="307">
        <f>IFERROR(SUM(V335:V336),"0")</f>
        <v>24.3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100</v>
      </c>
      <c r="V340" s="306">
        <f t="shared" ref="V340:V352" si="15">IFERROR(IF(U340="",0,CEILING((U340/$H340),1)*$H340),"")</f>
        <v>100.80000000000001</v>
      </c>
      <c r="W340" s="37">
        <f>IFERROR(IF(V340=0,"",ROUNDUP(V340/H340,0)*0.00753),"")</f>
        <v>0.18071999999999999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100</v>
      </c>
      <c r="V342" s="306">
        <f t="shared" si="15"/>
        <v>100.80000000000001</v>
      </c>
      <c r="W342" s="37">
        <f>IFERROR(IF(V342=0,"",ROUNDUP(V342/H342,0)*0.00753),"")</f>
        <v>0.18071999999999999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280</v>
      </c>
      <c r="V343" s="306">
        <f t="shared" si="15"/>
        <v>280.56</v>
      </c>
      <c r="W343" s="37">
        <f>IFERROR(IF(V343=0,"",ROUNDUP(V343/H343,0)*0.00753),"")</f>
        <v>1.2575100000000001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140</v>
      </c>
      <c r="V345" s="306">
        <f t="shared" si="15"/>
        <v>140.70000000000002</v>
      </c>
      <c r="W345" s="37">
        <f t="shared" si="16"/>
        <v>0.33634000000000003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52.5</v>
      </c>
      <c r="V347" s="306">
        <f t="shared" si="15"/>
        <v>52.5</v>
      </c>
      <c r="W347" s="37">
        <f t="shared" si="16"/>
        <v>0.1255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122.5</v>
      </c>
      <c r="V351" s="306">
        <f t="shared" si="15"/>
        <v>123.9</v>
      </c>
      <c r="W351" s="37">
        <f t="shared" si="16"/>
        <v>0.29618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364.28571428571428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366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2.3769700000000005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795</v>
      </c>
      <c r="V354" s="307">
        <f>IFERROR(SUM(V340:V352),"0")</f>
        <v>799.26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9</v>
      </c>
      <c r="V367" s="306">
        <f>IFERROR(IF(U367="",0,CEILING((U367/$H367),1)*$H367),"")</f>
        <v>9</v>
      </c>
      <c r="W367" s="37">
        <f>IFERROR(IF(V367=0,"",ROUNDUP(V367/H367,0)*0.00349),"")</f>
        <v>5.2350000000000001E-2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9</v>
      </c>
      <c r="V368" s="306">
        <f>IFERROR(IF(U368="",0,CEILING((U368/$H368),1)*$H368),"")</f>
        <v>9</v>
      </c>
      <c r="W368" s="37">
        <f>IFERROR(IF(V368=0,"",ROUNDUP(V368/H368,0)*0.00349),"")</f>
        <v>5.2350000000000001E-2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30</v>
      </c>
      <c r="V370" s="307">
        <f>IFERROR(V367/H367,"0")+IFERROR(V368/H368,"0")+IFERROR(V369/H369,"0")</f>
        <v>30</v>
      </c>
      <c r="W370" s="307">
        <f>IFERROR(IF(W367="",0,W367),"0")+IFERROR(IF(W368="",0,W368),"0")+IFERROR(IF(W369="",0,W369),"0")</f>
        <v>0.1047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18</v>
      </c>
      <c r="V371" s="307">
        <f>IFERROR(SUM(V367:V369),"0")</f>
        <v>18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39</v>
      </c>
      <c r="V373" s="306">
        <f>IFERROR(IF(U373="",0,CEILING((U373/$H373),1)*$H373),"")</f>
        <v>39</v>
      </c>
      <c r="W373" s="37">
        <f>IFERROR(IF(V373=0,"",ROUNDUP(V373/H373,0)*0.00673),"")</f>
        <v>0.2019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30</v>
      </c>
      <c r="V374" s="307">
        <f>IFERROR(V373/H373,"0")</f>
        <v>30</v>
      </c>
      <c r="W374" s="307">
        <f>IFERROR(IF(W373="",0,W373),"0")</f>
        <v>0.2019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39</v>
      </c>
      <c r="V375" s="307">
        <f>IFERROR(SUM(V373:V373),"0")</f>
        <v>39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17.5</v>
      </c>
      <c r="V388" s="306">
        <f t="shared" si="17"/>
        <v>18.900000000000002</v>
      </c>
      <c r="W388" s="37">
        <f>IFERROR(IF(V388=0,"",ROUNDUP(V388/H388,0)*0.00502),"")</f>
        <v>4.5179999999999998E-2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8.3333333333333321</v>
      </c>
      <c r="V390" s="307">
        <f>IFERROR(V383/H383,"0")+IFERROR(V384/H384,"0")+IFERROR(V385/H385,"0")+IFERROR(V386/H386,"0")+IFERROR(V387/H387,"0")+IFERROR(V388/H388,"0")+IFERROR(V389/H389,"0")</f>
        <v>9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4.5179999999999998E-2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17.5</v>
      </c>
      <c r="V391" s="307">
        <f>IFERROR(SUM(V383:V389),"0")</f>
        <v>18.900000000000002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9</v>
      </c>
      <c r="V393" s="306">
        <f>IFERROR(IF(U393="",0,CEILING((U393/$H393),1)*$H393),"")</f>
        <v>9</v>
      </c>
      <c r="W393" s="37">
        <f>IFERROR(IF(V393=0,"",ROUNDUP(V393/H393,0)*0.00349),"")</f>
        <v>5.2350000000000001E-2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15</v>
      </c>
      <c r="V394" s="307">
        <f>IFERROR(V393/H393,"0")</f>
        <v>15</v>
      </c>
      <c r="W394" s="307">
        <f>IFERROR(IF(W393="",0,W393),"0")</f>
        <v>5.2350000000000001E-2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9</v>
      </c>
      <c r="V395" s="307">
        <f>IFERROR(SUM(V393:V393),"0")</f>
        <v>9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39</v>
      </c>
      <c r="V397" s="306">
        <f>IFERROR(IF(U397="",0,CEILING((U397/$H397),1)*$H397),"")</f>
        <v>39</v>
      </c>
      <c r="W397" s="37">
        <f>IFERROR(IF(V397=0,"",ROUNDUP(V397/H397,0)*0.00673),"")</f>
        <v>0.2019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30</v>
      </c>
      <c r="V398" s="307">
        <f>IFERROR(V397/H397,"0")</f>
        <v>30</v>
      </c>
      <c r="W398" s="307">
        <f>IFERROR(IF(W397="",0,W397),"0")</f>
        <v>0.2019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39</v>
      </c>
      <c r="V399" s="307">
        <f>IFERROR(SUM(V397:V397),"0")</f>
        <v>39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50</v>
      </c>
      <c r="V403" s="306">
        <f t="shared" ref="V403:V411" si="18">IFERROR(IF(U403="",0,CEILING((U403/$H403),1)*$H403),"")</f>
        <v>52.800000000000004</v>
      </c>
      <c r="W403" s="37">
        <f>IFERROR(IF(V403=0,"",ROUNDUP(V403/H403,0)*0.01196),"")</f>
        <v>0.1196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200</v>
      </c>
      <c r="V404" s="306">
        <f t="shared" si="18"/>
        <v>200.64000000000001</v>
      </c>
      <c r="W404" s="37">
        <f>IFERROR(IF(V404=0,"",ROUNDUP(V404/H404,0)*0.01196),"")</f>
        <v>0.45448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20</v>
      </c>
      <c r="V405" s="306">
        <f t="shared" si="18"/>
        <v>21.12</v>
      </c>
      <c r="W405" s="37">
        <f>IFERROR(IF(V405=0,"",ROUNDUP(V405/H405,0)*0.01196),"")</f>
        <v>4.7840000000000001E-2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150</v>
      </c>
      <c r="V406" s="306">
        <f t="shared" si="18"/>
        <v>153.12</v>
      </c>
      <c r="W406" s="37">
        <f>IFERROR(IF(V406=0,"",ROUNDUP(V406/H406,0)*0.01196),"")</f>
        <v>0.34683999999999998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30</v>
      </c>
      <c r="V407" s="306">
        <f t="shared" si="18"/>
        <v>32.4</v>
      </c>
      <c r="W407" s="37">
        <f>IFERROR(IF(V407=0,"",ROUNDUP(V407/H407,0)*0.00937),"")</f>
        <v>8.4330000000000002E-2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24</v>
      </c>
      <c r="V411" s="306">
        <f t="shared" si="18"/>
        <v>25.2</v>
      </c>
      <c r="W411" s="37">
        <f>IFERROR(IF(V411=0,"",ROUNDUP(V411/H411,0)*0.00937),"")</f>
        <v>6.5589999999999996E-2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94.545454545454533</v>
      </c>
      <c r="V412" s="307">
        <f>IFERROR(V403/H403,"0")+IFERROR(V404/H404,"0")+IFERROR(V405/H405,"0")+IFERROR(V406/H406,"0")+IFERROR(V407/H407,"0")+IFERROR(V408/H408,"0")+IFERROR(V409/H409,"0")+IFERROR(V410/H410,"0")+IFERROR(V411/H411,"0")</f>
        <v>97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1.1186800000000001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474</v>
      </c>
      <c r="V413" s="307">
        <f>IFERROR(SUM(V403:V411),"0")</f>
        <v>485.28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100</v>
      </c>
      <c r="V415" s="306">
        <f>IFERROR(IF(U415="",0,CEILING((U415/$H415),1)*$H415),"")</f>
        <v>100.32000000000001</v>
      </c>
      <c r="W415" s="37">
        <f>IFERROR(IF(V415=0,"",ROUNDUP(V415/H415,0)*0.01196),"")</f>
        <v>0.22724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18.939393939393938</v>
      </c>
      <c r="V417" s="307">
        <f>IFERROR(V415/H415,"0")+IFERROR(V416/H416,"0")</f>
        <v>19</v>
      </c>
      <c r="W417" s="307">
        <f>IFERROR(IF(W415="",0,W415),"0")+IFERROR(IF(W416="",0,W416),"0")</f>
        <v>0.22724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100</v>
      </c>
      <c r="V418" s="307">
        <f>IFERROR(SUM(V415:V416),"0")</f>
        <v>100.32000000000001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100</v>
      </c>
      <c r="V420" s="306">
        <f t="shared" ref="V420:V425" si="19">IFERROR(IF(U420="",0,CEILING((U420/$H420),1)*$H420),"")</f>
        <v>100.32000000000001</v>
      </c>
      <c r="W420" s="37">
        <f>IFERROR(IF(V420=0,"",ROUNDUP(V420/H420,0)*0.01196),"")</f>
        <v>0.22724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50</v>
      </c>
      <c r="V421" s="306">
        <f t="shared" si="19"/>
        <v>52.800000000000004</v>
      </c>
      <c r="W421" s="37">
        <f>IFERROR(IF(V421=0,"",ROUNDUP(V421/H421,0)*0.01196),"")</f>
        <v>0.1196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100</v>
      </c>
      <c r="V422" s="306">
        <f t="shared" si="19"/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47.348484848484844</v>
      </c>
      <c r="V426" s="307">
        <f>IFERROR(V420/H420,"0")+IFERROR(V421/H421,"0")+IFERROR(V422/H422,"0")+IFERROR(V423/H423,"0")+IFERROR(V424/H424,"0")+IFERROR(V425/H425,"0")</f>
        <v>48</v>
      </c>
      <c r="W426" s="307">
        <f>IFERROR(IF(W420="",0,W420),"0")+IFERROR(IF(W421="",0,W421),"0")+IFERROR(IF(W422="",0,W422),"0")+IFERROR(IF(W423="",0,W423),"0")+IFERROR(IF(W424="",0,W424),"0")+IFERROR(IF(W425="",0,W425),"0")</f>
        <v>0.57407999999999992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250</v>
      </c>
      <c r="V427" s="307">
        <f>IFERROR(SUM(V420:V425),"0")</f>
        <v>253.44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30</v>
      </c>
      <c r="V437" s="306">
        <f>IFERROR(IF(U437="",0,CEILING((U437/$H437),1)*$H437),"")</f>
        <v>36</v>
      </c>
      <c r="W437" s="37">
        <f>IFERROR(IF(V437=0,"",ROUNDUP(V437/H437,0)*0.02175),"")</f>
        <v>6.5250000000000002E-2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2.5</v>
      </c>
      <c r="V438" s="307">
        <f>IFERROR(V436/H436,"0")+IFERROR(V437/H437,"0")</f>
        <v>3</v>
      </c>
      <c r="W438" s="307">
        <f>IFERROR(IF(W436="",0,W436),"0")+IFERROR(IF(W437="",0,W437),"0")</f>
        <v>6.5250000000000002E-2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30</v>
      </c>
      <c r="V439" s="307">
        <f>IFERROR(SUM(V436:V437),"0")</f>
        <v>36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400</v>
      </c>
      <c r="V460" s="306">
        <f>IFERROR(IF(U460="",0,CEILING((U460/$H460),1)*$H460),"")</f>
        <v>405.59999999999997</v>
      </c>
      <c r="W460" s="37">
        <f>IFERROR(IF(V460=0,"",ROUNDUP(V460/H460,0)*0.02175),"")</f>
        <v>1.131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51.282051282051285</v>
      </c>
      <c r="V461" s="307">
        <f>IFERROR(V460/H460,"0")</f>
        <v>52</v>
      </c>
      <c r="W461" s="307">
        <f>IFERROR(IF(W460="",0,W460),"0")</f>
        <v>1.131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400</v>
      </c>
      <c r="V462" s="307">
        <f>IFERROR(SUM(V460:V460),"0")</f>
        <v>405.59999999999997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17624.400000000001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17790.299999999996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18806.195957675776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18981.245999999999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35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19656.195957675776</v>
      </c>
      <c r="V466" s="307">
        <f>GrossWeightTotalR+PalletQtyTotalR*25</f>
        <v>19856.245999999999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3737.3662993562421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3763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39.318110000000004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303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140.4</v>
      </c>
      <c r="D473" s="47">
        <f>IFERROR(V52*1,"0")+IFERROR(V53*1,"0")+IFERROR(V54*1,"0")</f>
        <v>520.20000000000005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2184.06</v>
      </c>
      <c r="F473" s="47">
        <f>IFERROR(V120*1,"0")+IFERROR(V121*1,"0")+IFERROR(V122*1,"0")+IFERROR(V123*1,"0")</f>
        <v>769.5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812.7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2538.9000000000005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953.00000000000011</v>
      </c>
      <c r="K473" s="47">
        <f>IFERROR(V249*1,"0")+IFERROR(V250*1,"0")+IFERROR(V251*1,"0")+IFERROR(V252*1,"0")+IFERROR(V253*1,"0")+IFERROR(V254*1,"0")+IFERROR(V255*1,"0")+IFERROR(V259*1,"0")+IFERROR(V260*1,"0")</f>
        <v>54</v>
      </c>
      <c r="L473" s="47">
        <f>IFERROR(V265*1,"0")+IFERROR(V269*1,"0")+IFERROR(V270*1,"0")+IFERROR(V271*1,"0")+IFERROR(V275*1,"0")+IFERROR(V279*1,"0")</f>
        <v>1188.2400000000002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6334.6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66.599999999999994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880.56000000000006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66.900000000000006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839.04000000000008</v>
      </c>
      <c r="R473" s="47">
        <f>IFERROR(V436*1,"0")+IFERROR(V437*1,"0")+IFERROR(V441*1,"0")+IFERROR(V442*1,"0")+IFERROR(V446*1,"0")+IFERROR(V450*1,"0")+IFERROR(V451*1,"0")</f>
        <v>36</v>
      </c>
      <c r="S473" s="47">
        <f>IFERROR(V456*1,"0")+IFERROR(V460*1,"0")</f>
        <v>405.59999999999997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2023-09-29T10:47:42Z</dcterms:modified>
</cp:coreProperties>
</file>