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еренос данных\"/>
    </mc:Choice>
  </mc:AlternateContent>
  <xr:revisionPtr revIDLastSave="0" documentId="13_ncr:1_{35739E6F-701D-422A-81FF-85D3D56052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0" i="1"/>
  <c r="U419" i="1"/>
  <c r="V418" i="1"/>
  <c r="W418" i="1" s="1"/>
  <c r="V417" i="1"/>
  <c r="W417" i="1" s="1"/>
  <c r="V416" i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W385" i="1" s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U338" i="1"/>
  <c r="U337" i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U328" i="1"/>
  <c r="U327" i="1"/>
  <c r="V326" i="1"/>
  <c r="W326" i="1" s="1"/>
  <c r="V325" i="1"/>
  <c r="U321" i="1"/>
  <c r="U320" i="1"/>
  <c r="V319" i="1"/>
  <c r="W319" i="1" s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U283" i="1"/>
  <c r="U282" i="1"/>
  <c r="V281" i="1"/>
  <c r="W281" i="1" s="1"/>
  <c r="V280" i="1"/>
  <c r="U278" i="1"/>
  <c r="U277" i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V278" i="1" s="1"/>
  <c r="U265" i="1"/>
  <c r="U264" i="1"/>
  <c r="V263" i="1"/>
  <c r="U261" i="1"/>
  <c r="U260" i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U246" i="1"/>
  <c r="V245" i="1"/>
  <c r="W245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U225" i="1"/>
  <c r="U224" i="1"/>
  <c r="V223" i="1"/>
  <c r="W223" i="1" s="1"/>
  <c r="V222" i="1"/>
  <c r="W222" i="1" s="1"/>
  <c r="V221" i="1"/>
  <c r="W221" i="1" s="1"/>
  <c r="V220" i="1"/>
  <c r="U218" i="1"/>
  <c r="U217" i="1"/>
  <c r="V216" i="1"/>
  <c r="W216" i="1" s="1"/>
  <c r="V215" i="1"/>
  <c r="V214" i="1"/>
  <c r="W214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U175" i="1"/>
  <c r="V174" i="1"/>
  <c r="W174" i="1" s="1"/>
  <c r="V173" i="1"/>
  <c r="W173" i="1" s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V176" i="1" s="1"/>
  <c r="U157" i="1"/>
  <c r="U156" i="1"/>
  <c r="V155" i="1"/>
  <c r="U153" i="1"/>
  <c r="U152" i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V152" i="1" s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F431" i="1" l="1"/>
  <c r="W22" i="1"/>
  <c r="W23" i="1" s="1"/>
  <c r="V32" i="1"/>
  <c r="V38" i="1"/>
  <c r="D431" i="1"/>
  <c r="V111" i="1"/>
  <c r="W121" i="1"/>
  <c r="W125" i="1" s="1"/>
  <c r="V125" i="1"/>
  <c r="V133" i="1"/>
  <c r="W137" i="1"/>
  <c r="W152" i="1" s="1"/>
  <c r="W159" i="1"/>
  <c r="V175" i="1"/>
  <c r="V246" i="1"/>
  <c r="V420" i="1"/>
  <c r="I431" i="1"/>
  <c r="W244" i="1"/>
  <c r="W246" i="1" s="1"/>
  <c r="W259" i="1"/>
  <c r="W260" i="1" s="1"/>
  <c r="V260" i="1"/>
  <c r="W269" i="1"/>
  <c r="W277" i="1" s="1"/>
  <c r="V277" i="1"/>
  <c r="V288" i="1"/>
  <c r="V309" i="1"/>
  <c r="V338" i="1"/>
  <c r="W391" i="1"/>
  <c r="W416" i="1"/>
  <c r="W419" i="1" s="1"/>
  <c r="V419" i="1"/>
  <c r="V218" i="1"/>
  <c r="V217" i="1"/>
  <c r="W330" i="1"/>
  <c r="W337" i="1" s="1"/>
  <c r="V337" i="1"/>
  <c r="V354" i="1"/>
  <c r="V397" i="1"/>
  <c r="W215" i="1"/>
  <c r="W217" i="1" s="1"/>
  <c r="W56" i="1"/>
  <c r="W59" i="1" s="1"/>
  <c r="V59" i="1"/>
  <c r="E431" i="1"/>
  <c r="V89" i="1"/>
  <c r="W306" i="1"/>
  <c r="W308" i="1" s="1"/>
  <c r="V308" i="1"/>
  <c r="V321" i="1"/>
  <c r="W352" i="1"/>
  <c r="W354" i="1" s="1"/>
  <c r="W394" i="1"/>
  <c r="W396" i="1" s="1"/>
  <c r="V396" i="1"/>
  <c r="V409" i="1"/>
  <c r="W175" i="1"/>
  <c r="U425" i="1"/>
  <c r="U421" i="1"/>
  <c r="W35" i="1"/>
  <c r="W37" i="1" s="1"/>
  <c r="V37" i="1"/>
  <c r="W44" i="1"/>
  <c r="W45" i="1" s="1"/>
  <c r="V45" i="1"/>
  <c r="V52" i="1"/>
  <c r="W82" i="1"/>
  <c r="W88" i="1" s="1"/>
  <c r="V88" i="1"/>
  <c r="V100" i="1"/>
  <c r="W103" i="1"/>
  <c r="W110" i="1" s="1"/>
  <c r="V110" i="1"/>
  <c r="V117" i="1"/>
  <c r="W228" i="1"/>
  <c r="W235" i="1" s="1"/>
  <c r="V235" i="1"/>
  <c r="W285" i="1"/>
  <c r="W287" i="1" s="1"/>
  <c r="V287" i="1"/>
  <c r="W294" i="1"/>
  <c r="W295" i="1" s="1"/>
  <c r="V295" i="1"/>
  <c r="W318" i="1"/>
  <c r="W320" i="1" s="1"/>
  <c r="V320" i="1"/>
  <c r="N431" i="1"/>
  <c r="V378" i="1"/>
  <c r="W406" i="1"/>
  <c r="W408" i="1" s="1"/>
  <c r="V408" i="1"/>
  <c r="H9" i="1"/>
  <c r="A10" i="1"/>
  <c r="V33" i="1"/>
  <c r="V42" i="1"/>
  <c r="V53" i="1"/>
  <c r="V80" i="1"/>
  <c r="V101" i="1"/>
  <c r="V118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C431" i="1"/>
  <c r="K431" i="1"/>
  <c r="F9" i="1"/>
  <c r="J9" i="1"/>
  <c r="B431" i="1"/>
  <c r="V423" i="1"/>
  <c r="V422" i="1"/>
  <c r="V24" i="1"/>
  <c r="W26" i="1"/>
  <c r="W32" i="1" s="1"/>
  <c r="W40" i="1"/>
  <c r="W41" i="1" s="1"/>
  <c r="W50" i="1"/>
  <c r="W52" i="1" s="1"/>
  <c r="V60" i="1"/>
  <c r="W63" i="1"/>
  <c r="W79" i="1" s="1"/>
  <c r="V79" i="1"/>
  <c r="W91" i="1"/>
  <c r="W100" i="1" s="1"/>
  <c r="W113" i="1"/>
  <c r="W117" i="1" s="1"/>
  <c r="V126" i="1"/>
  <c r="W130" i="1"/>
  <c r="W133" i="1" s="1"/>
  <c r="V203" i="1"/>
  <c r="V211" i="1"/>
  <c r="W205" i="1"/>
  <c r="W211" i="1" s="1"/>
  <c r="V225" i="1"/>
  <c r="V240" i="1"/>
  <c r="W238" i="1"/>
  <c r="W240" i="1" s="1"/>
  <c r="U424" i="1"/>
  <c r="G431" i="1"/>
  <c r="O431" i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V355" i="1"/>
  <c r="V424" i="1" l="1"/>
  <c r="W426" i="1"/>
  <c r="V425" i="1"/>
  <c r="V421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<sst xmlns="http://schemas.openxmlformats.org/spreadsheetml/2006/main" count="1575" uniqueCount="810">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</sst>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11" zoomScaleNormal="100" zoomScaleSheetLayoutView="100" workbookViewId="0">
      <selection activeCell="M416" sqref="M416:Q41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/>
      <c r="I5" s="379"/>
      <c r="J5" s="379"/>
      <c r="K5" s="377"/>
      <c r="M5" s="25" t="s">
        <v>10</v>
      </c>
      <c r="N5" s="372">
        <v>45116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14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Воскресенье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0.33333333333333331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180</v>
      </c>
      <c r="V50" s="66">
        <f>IFERROR(IF(U50="",0,CEILING((U50/$H50),1)*$H50),"")</f>
        <v>183.60000000000002</v>
      </c>
      <c r="W50" s="37">
        <f>IFERROR(IF(V50=0,"",ROUNDUP(V50/H50,0)*0.02175),"")</f>
        <v>0.36974999999999997</v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16.666666666666664</v>
      </c>
      <c r="V52" s="67">
        <f>IFERROR(V50/H50,"0")+IFERROR(V51/H51,"0")</f>
        <v>17</v>
      </c>
      <c r="W52" s="67">
        <f>IFERROR(IF(W50="",0,W50),"0")+IFERROR(IF(W51="",0,W51),"0")</f>
        <v>0.36974999999999997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180</v>
      </c>
      <c r="V53" s="67">
        <f>IFERROR(SUM(V50:V51),"0")</f>
        <v>183.60000000000002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300</v>
      </c>
      <c r="V64" s="66">
        <f t="shared" si="2"/>
        <v>302.40000000000003</v>
      </c>
      <c r="W64" s="37">
        <f>IFERROR(IF(V64=0,"",ROUNDUP(V64/H64,0)*0.02175),"")</f>
        <v>0.60899999999999999</v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460</v>
      </c>
      <c r="V65" s="66">
        <f t="shared" si="2"/>
        <v>464.40000000000003</v>
      </c>
      <c r="W65" s="37">
        <f>IFERROR(IF(V65=0,"",ROUNDUP(V65/H65,0)*0.02175),"")</f>
        <v>0.93524999999999991</v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40</v>
      </c>
      <c r="V69" s="66">
        <f t="shared" si="2"/>
        <v>40</v>
      </c>
      <c r="W69" s="37">
        <f t="shared" ref="W69:W74" si="3">IFERROR(IF(V69=0,"",ROUNDUP(V69/H69,0)*0.00937),"")</f>
        <v>9.3700000000000006E-2</v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31.5</v>
      </c>
      <c r="V77" s="66">
        <f t="shared" si="2"/>
        <v>31.5</v>
      </c>
      <c r="W77" s="37">
        <f>IFERROR(IF(V77=0,"",ROUNDUP(V77/H77,0)*0.00937),"")</f>
        <v>6.5589999999999996E-2</v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87.370370370370367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88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1.7035400000000001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831.5</v>
      </c>
      <c r="V80" s="67">
        <f>IFERROR(SUM(V63:V78),"0")</f>
        <v>838.30000000000007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75</v>
      </c>
      <c r="V103" s="66">
        <f t="shared" ref="V103:V109" si="6">IFERROR(IF(U103="",0,CEILING((U103/$H103),1)*$H103),"")</f>
        <v>81</v>
      </c>
      <c r="W103" s="37">
        <f>IFERROR(IF(V103=0,"",ROUNDUP(V103/H103,0)*0.02175),"")</f>
        <v>0.21749999999999997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256</v>
      </c>
      <c r="V106" s="66">
        <f t="shared" si="6"/>
        <v>256.5</v>
      </c>
      <c r="W106" s="37">
        <f>IFERROR(IF(V106=0,"",ROUNDUP(V106/H106,0)*0.00753),"")</f>
        <v>0.71535000000000004</v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104.07407407407408</v>
      </c>
      <c r="V110" s="67">
        <f>IFERROR(V103/H103,"0")+IFERROR(V104/H104,"0")+IFERROR(V105/H105,"0")+IFERROR(V106/H106,"0")+IFERROR(V107/H107,"0")+IFERROR(V108/H108,"0")+IFERROR(V109/H109,"0")</f>
        <v>105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0.93284999999999996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331</v>
      </c>
      <c r="V111" s="67">
        <f>IFERROR(SUM(V103:V109),"0")</f>
        <v>337.5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70</v>
      </c>
      <c r="V114" s="66">
        <f>IFERROR(IF(U114="",0,CEILING((U114/$H114),1)*$H114),"")</f>
        <v>70.2</v>
      </c>
      <c r="W114" s="37">
        <f>IFERROR(IF(V114=0,"",ROUNDUP(V114/H114,0)*0.02175),"")</f>
        <v>0.19574999999999998</v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8.9743589743589745</v>
      </c>
      <c r="V117" s="67">
        <f>IFERROR(V113/H113,"0")+IFERROR(V114/H114,"0")+IFERROR(V115/H115,"0")+IFERROR(V116/H116,"0")</f>
        <v>9</v>
      </c>
      <c r="W117" s="67">
        <f>IFERROR(IF(W113="",0,W113),"0")+IFERROR(IF(W114="",0,W114),"0")+IFERROR(IF(W115="",0,W115),"0")+IFERROR(IF(W116="",0,W116),"0")</f>
        <v>0.19574999999999998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70</v>
      </c>
      <c r="V118" s="67">
        <f>IFERROR(SUM(V113:V116),"0")</f>
        <v>70.2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600</v>
      </c>
      <c r="V121" s="66">
        <f>IFERROR(IF(U121="",0,CEILING((U121/$H121),1)*$H121),"")</f>
        <v>607.5</v>
      </c>
      <c r="W121" s="37">
        <f>IFERROR(IF(V121=0,"",ROUNDUP(V121/H121,0)*0.02175),"")</f>
        <v>1.6312499999999999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104</v>
      </c>
      <c r="V123" s="66">
        <f>IFERROR(IF(U123="",0,CEILING((U123/$H123),1)*$H123),"")</f>
        <v>105.30000000000001</v>
      </c>
      <c r="W123" s="37">
        <f>IFERROR(IF(V123=0,"",ROUNDUP(V123/H123,0)*0.00753),"")</f>
        <v>0.29366999999999999</v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112.5925925925926</v>
      </c>
      <c r="V125" s="67">
        <f>IFERROR(V121/H121,"0")+IFERROR(V122/H122,"0")+IFERROR(V123/H123,"0")+IFERROR(V124/H124,"0")</f>
        <v>114</v>
      </c>
      <c r="W125" s="67">
        <f>IFERROR(IF(W121="",0,W121),"0")+IFERROR(IF(W122="",0,W122),"0")+IFERROR(IF(W123="",0,W123),"0")+IFERROR(IF(W124="",0,W124),"0")</f>
        <v>1.9249199999999997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704</v>
      </c>
      <c r="V126" s="67">
        <f>IFERROR(SUM(V121:V124),"0")</f>
        <v>712.8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120</v>
      </c>
      <c r="V163" s="66">
        <f t="shared" si="8"/>
        <v>121.80000000000001</v>
      </c>
      <c r="W163" s="37">
        <f>IFERROR(IF(V163=0,"",ROUNDUP(V163/H163,0)*0.00753),"")</f>
        <v>0.21837000000000001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190</v>
      </c>
      <c r="V164" s="66">
        <f t="shared" si="8"/>
        <v>193.20000000000002</v>
      </c>
      <c r="W164" s="37">
        <f>IFERROR(IF(V164=0,"",ROUNDUP(V164/H164,0)*0.00753),"")</f>
        <v>0.34638000000000002</v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73.809523809523796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75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0.56475000000000009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310</v>
      </c>
      <c r="V176" s="67">
        <f>IFERROR(SUM(V159:V174),"0")</f>
        <v>315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20</v>
      </c>
      <c r="V183" s="66">
        <f t="shared" si="9"/>
        <v>24.299999999999997</v>
      </c>
      <c r="W183" s="37">
        <f>IFERROR(IF(V183=0,"",ROUNDUP(V183/H183,0)*0.02175),"")</f>
        <v>6.5250000000000002E-2</v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260</v>
      </c>
      <c r="V186" s="66">
        <f t="shared" si="9"/>
        <v>265.2</v>
      </c>
      <c r="W186" s="37">
        <f>IFERROR(IF(V186=0,"",ROUNDUP(V186/H186,0)*0.02175),"")</f>
        <v>0.73949999999999994</v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35.802469135802468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37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0.80474999999999997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280</v>
      </c>
      <c r="V203" s="67">
        <f>IFERROR(SUM(V178:V201),"0")</f>
        <v>289.5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175</v>
      </c>
      <c r="V205" s="66">
        <f t="shared" ref="V205:V210" si="11">IFERROR(IF(U205="",0,CEILING((U205/$H205),1)*$H205),"")</f>
        <v>176.4</v>
      </c>
      <c r="W205" s="37">
        <f>IFERROR(IF(V205=0,"",ROUNDUP(V205/H205,0)*0.02175),"")</f>
        <v>0.45674999999999999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700</v>
      </c>
      <c r="V206" s="66">
        <f t="shared" si="11"/>
        <v>702</v>
      </c>
      <c r="W206" s="37">
        <f>IFERROR(IF(V206=0,"",ROUNDUP(V206/H206,0)*0.02175),"")</f>
        <v>1.9574999999999998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110.57692307692308</v>
      </c>
      <c r="V211" s="67">
        <f>IFERROR(V205/H205,"0")+IFERROR(V206/H206,"0")+IFERROR(V207/H207,"0")+IFERROR(V208/H208,"0")+IFERROR(V209/H209,"0")+IFERROR(V210/H210,"0")</f>
        <v>111</v>
      </c>
      <c r="W211" s="67">
        <f>IFERROR(IF(W205="",0,W205),"0")+IFERROR(IF(W206="",0,W206),"0")+IFERROR(IF(W207="",0,W207),"0")+IFERROR(IF(W208="",0,W208),"0")+IFERROR(IF(W209="",0,W209),"0")+IFERROR(IF(W210="",0,W210),"0")</f>
        <v>2.41425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875</v>
      </c>
      <c r="V212" s="67">
        <f>IFERROR(SUM(V205:V210),"0")</f>
        <v>878.4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25</v>
      </c>
      <c r="V215" s="66">
        <f>IFERROR(IF(U215="",0,CEILING((U215/$H215),1)*$H215),"")</f>
        <v>27.36</v>
      </c>
      <c r="W215" s="37">
        <f>IFERROR(IF(V215=0,"",ROUNDUP(V215/H215,0)*0.00753),"")</f>
        <v>6.7769999999999997E-2</v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8.223684210526315</v>
      </c>
      <c r="V217" s="67">
        <f>IFERROR(V214/H214,"0")+IFERROR(V215/H215,"0")+IFERROR(V216/H216,"0")</f>
        <v>9</v>
      </c>
      <c r="W217" s="67">
        <f>IFERROR(IF(W214="",0,W214),"0")+IFERROR(IF(W215="",0,W215),"0")+IFERROR(IF(W216="",0,W216),"0")</f>
        <v>6.7769999999999997E-2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25</v>
      </c>
      <c r="V218" s="67">
        <f>IFERROR(SUM(V214:V216),"0")</f>
        <v>27.36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168</v>
      </c>
      <c r="V244" s="66">
        <f>IFERROR(IF(U244="",0,CEILING((U244/$H244),1)*$H244),"")</f>
        <v>168</v>
      </c>
      <c r="W244" s="37">
        <f>IFERROR(IF(V244=0,"",ROUNDUP(V244/H244,0)*0.00753),"")</f>
        <v>0.753</v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100</v>
      </c>
      <c r="V246" s="67">
        <f>IFERROR(V244/H244,"0")+IFERROR(V245/H245,"0")</f>
        <v>100</v>
      </c>
      <c r="W246" s="67">
        <f>IFERROR(IF(W244="",0,W244),"0")+IFERROR(IF(W245="",0,W245),"0")</f>
        <v>0.753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168</v>
      </c>
      <c r="V247" s="67">
        <f>IFERROR(SUM(V244:V245),"0")</f>
        <v>168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138.6</v>
      </c>
      <c r="V250" s="66">
        <f>IFERROR(IF(U250="",0,CEILING((U250/$H250),1)*$H250),"")</f>
        <v>138.6</v>
      </c>
      <c r="W250" s="37">
        <f>IFERROR(IF(V250=0,"",ROUNDUP(V250/H250,0)*0.00753),"")</f>
        <v>0.41415000000000002</v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55</v>
      </c>
      <c r="V252" s="67">
        <f>IFERROR(V249/H249,"0")+IFERROR(V250/H250,"0")+IFERROR(V251/H251,"0")</f>
        <v>55</v>
      </c>
      <c r="W252" s="67">
        <f>IFERROR(IF(W249="",0,W249),"0")+IFERROR(IF(W250="",0,W250),"0")+IFERROR(IF(W251="",0,W251),"0")</f>
        <v>0.41415000000000002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138.6</v>
      </c>
      <c r="V253" s="67">
        <f>IFERROR(SUM(V249:V251),"0")</f>
        <v>138.6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1050</v>
      </c>
      <c r="V272" s="66">
        <f t="shared" si="13"/>
        <v>1050</v>
      </c>
      <c r="W272" s="37">
        <f>IFERROR(IF(V272=0,"",ROUNDUP(V272/H272,0)*0.02175),"")</f>
        <v>1.5225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1860</v>
      </c>
      <c r="V274" s="66">
        <f t="shared" si="13"/>
        <v>1860</v>
      </c>
      <c r="W274" s="37">
        <f>IFERROR(IF(V274=0,"",ROUNDUP(V274/H274,0)*0.02175),"")</f>
        <v>2.6969999999999996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75</v>
      </c>
      <c r="V275" s="66">
        <f t="shared" si="13"/>
        <v>75</v>
      </c>
      <c r="W275" s="37">
        <f>IFERROR(IF(V275=0,"",ROUNDUP(V275/H275,0)*0.00937),"")</f>
        <v>0.14055000000000001</v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209</v>
      </c>
      <c r="V277" s="67">
        <f>IFERROR(V269/H269,"0")+IFERROR(V270/H270,"0")+IFERROR(V271/H271,"0")+IFERROR(V272/H272,"0")+IFERROR(V273/H273,"0")+IFERROR(V274/H274,"0")+IFERROR(V275/H275,"0")+IFERROR(V276/H276,"0")</f>
        <v>209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4.3600500000000002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2985</v>
      </c>
      <c r="V278" s="67">
        <f>IFERROR(SUM(V269:V276),"0")</f>
        <v>2985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1360</v>
      </c>
      <c r="V280" s="66">
        <f>IFERROR(IF(U280="",0,CEILING((U280/$H280),1)*$H280),"")</f>
        <v>1365</v>
      </c>
      <c r="W280" s="37">
        <f>IFERROR(IF(V280=0,"",ROUNDUP(V280/H280,0)*0.02175),"")</f>
        <v>1.97925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4</v>
      </c>
      <c r="V281" s="66">
        <f>IFERROR(IF(U281="",0,CEILING((U281/$H281),1)*$H281),"")</f>
        <v>4</v>
      </c>
      <c r="W281" s="37">
        <f>IFERROR(IF(V281=0,"",ROUNDUP(V281/H281,0)*0.00937),"")</f>
        <v>9.3699999999999999E-3</v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91.666666666666671</v>
      </c>
      <c r="V282" s="67">
        <f>IFERROR(V280/H280,"0")+IFERROR(V281/H281,"0")</f>
        <v>92</v>
      </c>
      <c r="W282" s="67">
        <f>IFERROR(IF(W280="",0,W280),"0")+IFERROR(IF(W281="",0,W281),"0")</f>
        <v>1.9886200000000001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1364</v>
      </c>
      <c r="V283" s="67">
        <f>IFERROR(SUM(V280:V281),"0")</f>
        <v>1369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60</v>
      </c>
      <c r="V330" s="66">
        <f t="shared" ref="V330:V336" si="14">IFERROR(IF(U330="",0,CEILING((U330/$H330),1)*$H330),"")</f>
        <v>63</v>
      </c>
      <c r="W330" s="37">
        <f>IFERROR(IF(V330=0,"",ROUNDUP(V330/H330,0)*0.00753),"")</f>
        <v>0.11295000000000001</v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290</v>
      </c>
      <c r="V332" s="66">
        <f t="shared" si="14"/>
        <v>294</v>
      </c>
      <c r="W332" s="37">
        <f>IFERROR(IF(V332=0,"",ROUNDUP(V332/H332,0)*0.00753),"")</f>
        <v>0.52710000000000001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83.333333333333343</v>
      </c>
      <c r="V337" s="67">
        <f>IFERROR(V330/H330,"0")+IFERROR(V331/H331,"0")+IFERROR(V332/H332,"0")+IFERROR(V333/H333,"0")+IFERROR(V334/H334,"0")+IFERROR(V335/H335,"0")+IFERROR(V336/H336,"0")</f>
        <v>85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0.64005000000000001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350</v>
      </c>
      <c r="V338" s="67">
        <f>IFERROR(SUM(V330:V336),"0")</f>
        <v>357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20</v>
      </c>
      <c r="V368" s="66">
        <f t="shared" si="15"/>
        <v>21.12</v>
      </c>
      <c r="W368" s="37">
        <f>IFERROR(IF(V368=0,"",ROUNDUP(V368/H368,0)*0.01196),"")</f>
        <v>4.7840000000000001E-2</v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1580</v>
      </c>
      <c r="V369" s="66">
        <f t="shared" si="15"/>
        <v>1584</v>
      </c>
      <c r="W369" s="37">
        <f>IFERROR(IF(V369=0,"",ROUNDUP(V369/H369,0)*0.01196),"")</f>
        <v>3.5880000000000001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100</v>
      </c>
      <c r="V370" s="66">
        <f t="shared" si="15"/>
        <v>100.32000000000001</v>
      </c>
      <c r="W370" s="37">
        <f>IFERROR(IF(V370=0,"",ROUNDUP(V370/H370,0)*0.01196),"")</f>
        <v>0.22724</v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1560</v>
      </c>
      <c r="V371" s="66">
        <f t="shared" si="15"/>
        <v>1562.88</v>
      </c>
      <c r="W371" s="37">
        <f>IFERROR(IF(V371=0,"",ROUNDUP(V371/H371,0)*0.01196),"")</f>
        <v>3.5401600000000002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617.42424242424249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619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7.4032400000000003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3260</v>
      </c>
      <c r="V378" s="67">
        <f>IFERROR(SUM(V367:V376),"0")</f>
        <v>3268.3199999999997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1150</v>
      </c>
      <c r="V380" s="66">
        <f>IFERROR(IF(U380="",0,CEILING((U380/$H380),1)*$H380),"")</f>
        <v>1151.04</v>
      </c>
      <c r="W380" s="37">
        <f>IFERROR(IF(V380=0,"",ROUNDUP(V380/H380,0)*0.01196),"")</f>
        <v>2.6072799999999998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217.80303030303028</v>
      </c>
      <c r="V382" s="67">
        <f>IFERROR(V380/H380,"0")+IFERROR(V381/H381,"0")</f>
        <v>217.99999999999997</v>
      </c>
      <c r="W382" s="67">
        <f>IFERROR(IF(W380="",0,W380),"0")+IFERROR(IF(W381="",0,W381),"0")</f>
        <v>2.6072799999999998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1150</v>
      </c>
      <c r="V383" s="67">
        <f>IFERROR(SUM(V380:V381),"0")</f>
        <v>1151.04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700</v>
      </c>
      <c r="V388" s="66">
        <f t="shared" si="16"/>
        <v>702.24</v>
      </c>
      <c r="W388" s="37">
        <f>IFERROR(IF(V388=0,"",ROUNDUP(V388/H388,0)*0.01196),"")</f>
        <v>1.5906800000000001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700</v>
      </c>
      <c r="V389" s="66">
        <f t="shared" si="16"/>
        <v>702.24</v>
      </c>
      <c r="W389" s="37">
        <f>IFERROR(IF(V389=0,"",ROUNDUP(V389/H389,0)*0.01196),"")</f>
        <v>1.5906800000000001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1230</v>
      </c>
      <c r="V390" s="66">
        <f t="shared" si="16"/>
        <v>1230.24</v>
      </c>
      <c r="W390" s="37">
        <f>IFERROR(IF(V390=0,"",ROUNDUP(V390/H390,0)*0.01196),"")</f>
        <v>2.78668</v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498.10606060606057</v>
      </c>
      <c r="V391" s="67">
        <f>IFERROR(V385/H385,"0")+IFERROR(V386/H386,"0")+IFERROR(V387/H387,"0")+IFERROR(V388/H388,"0")+IFERROR(V389/H389,"0")+IFERROR(V390/H390,"0")</f>
        <v>499</v>
      </c>
      <c r="W391" s="67">
        <f>IFERROR(IF(W385="",0,W385),"0")+IFERROR(IF(W386="",0,W386),"0")+IFERROR(IF(W387="",0,W387),"0")+IFERROR(IF(W388="",0,W388),"0")+IFERROR(IF(W389="",0,W389),"0")+IFERROR(IF(W390="",0,W390),"0")</f>
        <v>5.9680400000000002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2630</v>
      </c>
      <c r="V392" s="67">
        <f>IFERROR(SUM(V385:V390),"0")</f>
        <v>2634.7200000000003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80</v>
      </c>
      <c r="V402" s="66">
        <f>IFERROR(IF(U402="",0,CEILING((U402/$H402),1)*$H402),"")</f>
        <v>84</v>
      </c>
      <c r="W402" s="37">
        <f>IFERROR(IF(V402=0,"",ROUNDUP(V402/H402,0)*0.02175),"")</f>
        <v>0.15225</v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6.666666666666667</v>
      </c>
      <c r="V403" s="67">
        <f>IFERROR(V401/H401,"0")+IFERROR(V402/H402,"0")</f>
        <v>7</v>
      </c>
      <c r="W403" s="67">
        <f>IFERROR(IF(W401="",0,W401),"0")+IFERROR(IF(W402="",0,W402),"0")</f>
        <v>0.15225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80</v>
      </c>
      <c r="V404" s="67">
        <f>IFERROR(SUM(V401:V402),"0")</f>
        <v>84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500</v>
      </c>
      <c r="V416" s="66">
        <f>IFERROR(IF(U416="",0,CEILING((U416/$H416),1)*$H416),"")</f>
        <v>507</v>
      </c>
      <c r="W416" s="37">
        <f>IFERROR(IF(V416=0,"",ROUNDUP(V416/H416,0)*0.02175),"")</f>
        <v>1.4137499999999998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64.102564102564102</v>
      </c>
      <c r="V419" s="67">
        <f>IFERROR(V416/H416,"0")+IFERROR(V417/H417,"0")+IFERROR(V418/H418,"0")</f>
        <v>65</v>
      </c>
      <c r="W419" s="67">
        <f>IFERROR(IF(W416="",0,W416),"0")+IFERROR(IF(W417="",0,W417),"0")+IFERROR(IF(W418="",0,W418),"0")</f>
        <v>1.4137499999999998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500</v>
      </c>
      <c r="V420" s="67">
        <f>IFERROR(SUM(V416:V418),"0")</f>
        <v>507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16232.1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16315.34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17255.388321444636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17343.828000000001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30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30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18005.388321444636</v>
      </c>
      <c r="V424" s="67">
        <f>GrossWeightTotalR+PalletQtyTotalR*25</f>
        <v>18093.828000000001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2501.1932270134021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2514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34.678760000000004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183.60000000000002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1246.0000000000002</v>
      </c>
      <c r="F431" s="47">
        <f>IFERROR(V121*1,"0")+IFERROR(V122*1,"0")+IFERROR(V123*1,"0")+IFERROR(V124*1,"0")</f>
        <v>712.8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1510.26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306.60000000000002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4354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357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7054.079999999999</v>
      </c>
      <c r="P431" s="47">
        <f>IFERROR(V401*1,"0")+IFERROR(V402*1,"0")+IFERROR(V406*1,"0")+IFERROR(V407*1,"0")+IFERROR(V411*1,"0")+IFERROR(V412*1,"0")+IFERROR(V416*1,"0")+IFERROR(V417*1,"0")+IFERROR(V418*1,"0")</f>
        <v>591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2023-07-13T08:09:57Z</dcterms:modified>
</cp:coreProperties>
</file>