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ЗПФ\"/>
    </mc:Choice>
  </mc:AlternateContent>
  <xr:revisionPtr revIDLastSave="0" documentId="13_ncr:1_{4D7DF347-0A6F-4094-8CF7-6F4F6D3D5D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3" i="1" s="1"/>
  <c r="M241" i="1"/>
  <c r="U238" i="1"/>
  <c r="W237" i="1"/>
  <c r="U237" i="1"/>
  <c r="W236" i="1"/>
  <c r="V236" i="1"/>
  <c r="V238" i="1" s="1"/>
  <c r="M236" i="1"/>
  <c r="U232" i="1"/>
  <c r="W231" i="1"/>
  <c r="U231" i="1"/>
  <c r="W230" i="1"/>
  <c r="V230" i="1"/>
  <c r="V232" i="1" s="1"/>
  <c r="U226" i="1"/>
  <c r="U225" i="1"/>
  <c r="W224" i="1"/>
  <c r="V224" i="1"/>
  <c r="M224" i="1"/>
  <c r="W223" i="1"/>
  <c r="W225" i="1" s="1"/>
  <c r="V223" i="1"/>
  <c r="V225" i="1" s="1"/>
  <c r="M223" i="1"/>
  <c r="U220" i="1"/>
  <c r="W219" i="1"/>
  <c r="U219" i="1"/>
  <c r="W218" i="1"/>
  <c r="V218" i="1"/>
  <c r="V220" i="1" s="1"/>
  <c r="U215" i="1"/>
  <c r="U214" i="1"/>
  <c r="W213" i="1"/>
  <c r="V213" i="1"/>
  <c r="M213" i="1"/>
  <c r="W212" i="1"/>
  <c r="V212" i="1"/>
  <c r="M212" i="1"/>
  <c r="W211" i="1"/>
  <c r="V211" i="1"/>
  <c r="M211" i="1"/>
  <c r="W210" i="1"/>
  <c r="W214" i="1" s="1"/>
  <c r="V210" i="1"/>
  <c r="V214" i="1" s="1"/>
  <c r="M210" i="1"/>
  <c r="U207" i="1"/>
  <c r="W206" i="1"/>
  <c r="U206" i="1"/>
  <c r="W205" i="1"/>
  <c r="V205" i="1"/>
  <c r="W204" i="1"/>
  <c r="V204" i="1"/>
  <c r="V207" i="1" s="1"/>
  <c r="M204" i="1"/>
  <c r="U200" i="1"/>
  <c r="W199" i="1"/>
  <c r="U199" i="1"/>
  <c r="W198" i="1"/>
  <c r="V198" i="1"/>
  <c r="V200" i="1" s="1"/>
  <c r="U195" i="1"/>
  <c r="V194" i="1"/>
  <c r="U194" i="1"/>
  <c r="W193" i="1"/>
  <c r="W194" i="1" s="1"/>
  <c r="V193" i="1"/>
  <c r="V195" i="1" s="1"/>
  <c r="M193" i="1"/>
  <c r="U190" i="1"/>
  <c r="U189" i="1"/>
  <c r="W188" i="1"/>
  <c r="V188" i="1"/>
  <c r="M188" i="1"/>
  <c r="W187" i="1"/>
  <c r="W189" i="1" s="1"/>
  <c r="V187" i="1"/>
  <c r="V189" i="1" s="1"/>
  <c r="M187" i="1"/>
  <c r="U183" i="1"/>
  <c r="U182" i="1"/>
  <c r="W181" i="1"/>
  <c r="V181" i="1"/>
  <c r="V183" i="1" s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W177" i="1" s="1"/>
  <c r="V173" i="1"/>
  <c r="V177" i="1" s="1"/>
  <c r="M173" i="1"/>
  <c r="U170" i="1"/>
  <c r="W169" i="1"/>
  <c r="U169" i="1"/>
  <c r="W168" i="1"/>
  <c r="V168" i="1"/>
  <c r="V170" i="1" s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V164" i="1" s="1"/>
  <c r="M156" i="1"/>
  <c r="W155" i="1"/>
  <c r="V155" i="1"/>
  <c r="W154" i="1"/>
  <c r="W164" i="1" s="1"/>
  <c r="V154" i="1"/>
  <c r="V165" i="1" s="1"/>
  <c r="M154" i="1"/>
  <c r="U152" i="1"/>
  <c r="U151" i="1"/>
  <c r="W150" i="1"/>
  <c r="V150" i="1"/>
  <c r="W149" i="1"/>
  <c r="V149" i="1"/>
  <c r="M149" i="1"/>
  <c r="W148" i="1"/>
  <c r="V148" i="1"/>
  <c r="V151" i="1" s="1"/>
  <c r="M148" i="1"/>
  <c r="W147" i="1"/>
  <c r="W151" i="1" s="1"/>
  <c r="V147" i="1"/>
  <c r="V152" i="1" s="1"/>
  <c r="M147" i="1"/>
  <c r="U145" i="1"/>
  <c r="V144" i="1"/>
  <c r="U144" i="1"/>
  <c r="W143" i="1"/>
  <c r="W144" i="1" s="1"/>
  <c r="V143" i="1"/>
  <c r="V145" i="1" s="1"/>
  <c r="U141" i="1"/>
  <c r="W140" i="1"/>
  <c r="U140" i="1"/>
  <c r="W139" i="1"/>
  <c r="V139" i="1"/>
  <c r="V141" i="1" s="1"/>
  <c r="U135" i="1"/>
  <c r="V134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W129" i="1" s="1"/>
  <c r="V127" i="1"/>
  <c r="V129" i="1" s="1"/>
  <c r="M127" i="1"/>
  <c r="U124" i="1"/>
  <c r="W123" i="1"/>
  <c r="U123" i="1"/>
  <c r="W122" i="1"/>
  <c r="V122" i="1"/>
  <c r="V124" i="1" s="1"/>
  <c r="M122" i="1"/>
  <c r="U119" i="1"/>
  <c r="W118" i="1"/>
  <c r="U118" i="1"/>
  <c r="W117" i="1"/>
  <c r="V117" i="1"/>
  <c r="W116" i="1"/>
  <c r="V116" i="1"/>
  <c r="W115" i="1"/>
  <c r="V115" i="1"/>
  <c r="W114" i="1"/>
  <c r="V114" i="1"/>
  <c r="V119" i="1" s="1"/>
  <c r="M114" i="1"/>
  <c r="U111" i="1"/>
  <c r="W110" i="1"/>
  <c r="U110" i="1"/>
  <c r="W109" i="1"/>
  <c r="V109" i="1"/>
  <c r="V111" i="1" s="1"/>
  <c r="M109" i="1"/>
  <c r="U106" i="1"/>
  <c r="U105" i="1"/>
  <c r="W104" i="1"/>
  <c r="V104" i="1"/>
  <c r="V106" i="1" s="1"/>
  <c r="M104" i="1"/>
  <c r="W103" i="1"/>
  <c r="W105" i="1" s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V91" i="1" s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V84" i="1" s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8" i="1" s="1"/>
  <c r="M66" i="1"/>
  <c r="U63" i="1"/>
  <c r="U62" i="1"/>
  <c r="W61" i="1"/>
  <c r="V61" i="1"/>
  <c r="V63" i="1" s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U46" i="1"/>
  <c r="W45" i="1"/>
  <c r="V45" i="1"/>
  <c r="V47" i="1" s="1"/>
  <c r="M45" i="1"/>
  <c r="W44" i="1"/>
  <c r="W46" i="1" s="1"/>
  <c r="V44" i="1"/>
  <c r="V46" i="1" s="1"/>
  <c r="M44" i="1"/>
  <c r="U41" i="1"/>
  <c r="U40" i="1"/>
  <c r="W39" i="1"/>
  <c r="V39" i="1"/>
  <c r="M39" i="1"/>
  <c r="W38" i="1"/>
  <c r="V38" i="1"/>
  <c r="V40" i="1" s="1"/>
  <c r="M38" i="1"/>
  <c r="W37" i="1"/>
  <c r="V37" i="1"/>
  <c r="W36" i="1"/>
  <c r="W40" i="1" s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2" i="1" s="1"/>
  <c r="M28" i="1"/>
  <c r="U24" i="1"/>
  <c r="U244" i="1" s="1"/>
  <c r="W23" i="1"/>
  <c r="U23" i="1"/>
  <c r="U248" i="1" s="1"/>
  <c r="W22" i="1"/>
  <c r="V22" i="1"/>
  <c r="V246" i="1" s="1"/>
  <c r="M22" i="1"/>
  <c r="H10" i="1"/>
  <c r="A9" i="1"/>
  <c r="A10" i="1" s="1"/>
  <c r="D7" i="1"/>
  <c r="N6" i="1"/>
  <c r="M2" i="1"/>
  <c r="W249" i="1" l="1"/>
  <c r="F9" i="1"/>
  <c r="J9" i="1"/>
  <c r="F10" i="1"/>
  <c r="V23" i="1"/>
  <c r="V33" i="1"/>
  <c r="V57" i="1"/>
  <c r="V67" i="1"/>
  <c r="V74" i="1"/>
  <c r="V110" i="1"/>
  <c r="V118" i="1"/>
  <c r="V123" i="1"/>
  <c r="V130" i="1"/>
  <c r="V140" i="1"/>
  <c r="V169" i="1"/>
  <c r="V178" i="1"/>
  <c r="V190" i="1"/>
  <c r="V199" i="1"/>
  <c r="V206" i="1"/>
  <c r="V215" i="1"/>
  <c r="V219" i="1"/>
  <c r="V226" i="1"/>
  <c r="V231" i="1"/>
  <c r="V237" i="1"/>
  <c r="V242" i="1"/>
  <c r="H9" i="1"/>
  <c r="V24" i="1"/>
  <c r="V245" i="1"/>
  <c r="V247" i="1" s="1"/>
  <c r="V248" i="1" l="1"/>
  <c r="V244" i="1"/>
  <c r="C257" i="1" s="1"/>
  <c r="B257" i="1" l="1"/>
  <c r="A257" i="1"/>
</calcChain>
</file>

<file path=xl/sharedStrings.xml><?xml version="1.0" encoding="utf-8"?>
<sst xmlns="http://schemas.openxmlformats.org/spreadsheetml/2006/main" count="790" uniqueCount="330">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</sst>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57"/>
  <sheetViews>
    <sheetView showGridLines="0" tabSelected="1" zoomScale="93" zoomScaleNormal="93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/>
      <c r="I5" s="329"/>
      <c r="J5" s="329"/>
      <c r="K5" s="327"/>
      <c r="M5" s="25" t="s">
        <v>9</v>
      </c>
      <c r="N5" s="322"/>
      <c r="O5" s="300"/>
      <c r="Q5" s="330" t="s">
        <v>10</v>
      </c>
      <c r="R5" s="174"/>
      <c r="S5" s="331"/>
      <c r="T5" s="300"/>
      <c r="Y5" s="52"/>
      <c r="Z5" s="52"/>
      <c r="AA5" s="52"/>
    </row>
    <row r="6" spans="1:28" s="148" customFormat="1" ht="24" customHeight="1" x14ac:dyDescent="0.2">
      <c r="A6" s="305" t="s">
        <v>11</v>
      </c>
      <c r="B6" s="171"/>
      <c r="C6" s="172"/>
      <c r="D6" s="306"/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 xml:space="preserve"> 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/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53</v>
      </c>
      <c r="S18" s="149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54</v>
      </c>
      <c r="V30" s="155">
        <f>IFERROR(IF(U30="","",U30),"")</f>
        <v>54</v>
      </c>
      <c r="W30" s="37">
        <f>IFERROR(IF(U30="","",U30*0.00936),"")</f>
        <v>0.50544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54</v>
      </c>
      <c r="V32" s="156">
        <f>IFERROR(SUM(V28:V31),"0")</f>
        <v>54</v>
      </c>
      <c r="W32" s="156">
        <f>IFERROR(IF(W28="",0,W28),"0")+IFERROR(IF(W29="",0,W29),"0")+IFERROR(IF(W30="",0,W30),"0")+IFERROR(IF(W31="",0,W31),"0")</f>
        <v>0.50544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81</v>
      </c>
      <c r="V33" s="156">
        <f>IFERROR(SUMPRODUCT(V28:V31*H28:H31),"0")</f>
        <v>81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6</v>
      </c>
      <c r="V39" s="155">
        <f>IFERROR(IF(U39="","",U39),"")</f>
        <v>6</v>
      </c>
      <c r="W39" s="37">
        <f>IFERROR(IF(U39="","",U39*0.0155),"")</f>
        <v>9.2999999999999999E-2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6</v>
      </c>
      <c r="V40" s="156">
        <f>IFERROR(SUM(V36:V39),"0")</f>
        <v>6</v>
      </c>
      <c r="W40" s="156">
        <f>IFERROR(IF(W36="",0,W36),"0")+IFERROR(IF(W37="",0,W37),"0")+IFERROR(IF(W38="",0,W38),"0")+IFERROR(IF(W39="",0,W39),"0")</f>
        <v>9.2999999999999999E-2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36</v>
      </c>
      <c r="V41" s="156">
        <f>IFERROR(SUMPRODUCT(V36:V39*H36:H39),"0")</f>
        <v>36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78</v>
      </c>
      <c r="V55" s="155">
        <f t="shared" si="0"/>
        <v>78</v>
      </c>
      <c r="W55" s="37">
        <f t="shared" si="1"/>
        <v>1.2090000000000001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78</v>
      </c>
      <c r="V56" s="156">
        <f>IFERROR(SUM(V50:V55),"0")</f>
        <v>78</v>
      </c>
      <c r="W56" s="156">
        <f>IFERROR(IF(W50="",0,W50),"0")+IFERROR(IF(W51="",0,W51),"0")+IFERROR(IF(W52="",0,W52),"0")+IFERROR(IF(W53="",0,W53),"0")+IFERROR(IF(W54="",0,W54),"0")+IFERROR(IF(W55="",0,W55),"0")</f>
        <v>1.2090000000000001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561.6</v>
      </c>
      <c r="V57" s="156">
        <f>IFERROR(SUMPRODUCT(V50:V55*H50:H55),"0")</f>
        <v>561.6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413</v>
      </c>
      <c r="V61" s="155">
        <f>IFERROR(IF(U61="","",U61),"")</f>
        <v>413</v>
      </c>
      <c r="W61" s="37">
        <f>IFERROR(IF(U61="","",U61*0.00855),"")</f>
        <v>3.5311500000000002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413</v>
      </c>
      <c r="V62" s="156">
        <f>IFERROR(SUM(V60:V61),"0")</f>
        <v>413</v>
      </c>
      <c r="W62" s="156">
        <f>IFERROR(IF(W60="",0,W60),"0")+IFERROR(IF(W61="",0,W61),"0")</f>
        <v>3.5311500000000002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2065</v>
      </c>
      <c r="V63" s="156">
        <f>IFERROR(SUMPRODUCT(V60:V61*H60:H61),"0")</f>
        <v>2065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116</v>
      </c>
      <c r="V80" s="155">
        <f t="shared" si="2"/>
        <v>116</v>
      </c>
      <c r="W80" s="37">
        <f t="shared" si="3"/>
        <v>2.0740799999999999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113</v>
      </c>
      <c r="V83" s="155">
        <f t="shared" si="2"/>
        <v>113</v>
      </c>
      <c r="W83" s="37">
        <f t="shared" si="3"/>
        <v>2.0204399999999998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229</v>
      </c>
      <c r="V84" s="156">
        <f>IFERROR(SUM(V77:V83),"0")</f>
        <v>229</v>
      </c>
      <c r="W84" s="156">
        <f>IFERROR(IF(W77="",0,W77),"0")+IFERROR(IF(W78="",0,W78),"0")+IFERROR(IF(W79="",0,W79),"0")+IFERROR(IF(W80="",0,W80),"0")+IFERROR(IF(W81="",0,W81),"0")+IFERROR(IF(W82="",0,W82),"0")+IFERROR(IF(W83="",0,W83),"0")</f>
        <v>4.0945199999999993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824.40000000000009</v>
      </c>
      <c r="V85" s="156">
        <f>IFERROR(SUMPRODUCT(V77:V83*H77:H83),"0")</f>
        <v>824.40000000000009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20</v>
      </c>
      <c r="V95" s="155">
        <f>IFERROR(IF(U95="","",U95),"")</f>
        <v>20</v>
      </c>
      <c r="W95" s="37">
        <f>IFERROR(IF(U95="","",U95*0.0155),"")</f>
        <v>0.31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192</v>
      </c>
      <c r="V96" s="155">
        <f>IFERROR(IF(U96="","",U96),"")</f>
        <v>192</v>
      </c>
      <c r="W96" s="37">
        <f>IFERROR(IF(U96="","",U96*0.0155),"")</f>
        <v>2.976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16</v>
      </c>
      <c r="V97" s="155">
        <f>IFERROR(IF(U97="","",U97),"")</f>
        <v>16</v>
      </c>
      <c r="W97" s="37">
        <f>IFERROR(IF(U97="","",U97*0.0155),"")</f>
        <v>0.248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145</v>
      </c>
      <c r="V98" s="155">
        <f>IFERROR(IF(U98="","",U98),"")</f>
        <v>145</v>
      </c>
      <c r="W98" s="37">
        <f>IFERROR(IF(U98="","",U98*0.0155),"")</f>
        <v>2.2475000000000001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373</v>
      </c>
      <c r="V99" s="156">
        <f>IFERROR(SUM(V95:V98),"0")</f>
        <v>373</v>
      </c>
      <c r="W99" s="156">
        <f>IFERROR(IF(W95="",0,W95),"0")+IFERROR(IF(W96="",0,W96),"0")+IFERROR(IF(W97="",0,W97),"0")+IFERROR(IF(W98="",0,W98),"0")</f>
        <v>5.7814999999999994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2674.08</v>
      </c>
      <c r="V100" s="156">
        <f>IFERROR(SUMPRODUCT(V95:V98*H95:H98),"0")</f>
        <v>2674.08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10</v>
      </c>
      <c r="V103" s="155">
        <f>IFERROR(IF(U103="","",U103),"")</f>
        <v>10</v>
      </c>
      <c r="W103" s="37">
        <f>IFERROR(IF(U103="","",U103*0.01788),"")</f>
        <v>0.17880000000000001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11</v>
      </c>
      <c r="V104" s="155">
        <f>IFERROR(IF(U104="","",U104),"")</f>
        <v>11</v>
      </c>
      <c r="W104" s="37">
        <f>IFERROR(IF(U104="","",U104*0.01788),"")</f>
        <v>0.19667999999999999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21</v>
      </c>
      <c r="V105" s="156">
        <f>IFERROR(SUM(V103:V104),"0")</f>
        <v>21</v>
      </c>
      <c r="W105" s="156">
        <f>IFERROR(IF(W103="",0,W103),"0")+IFERROR(IF(W104="",0,W104),"0")</f>
        <v>0.37548000000000004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63</v>
      </c>
      <c r="V106" s="156">
        <f>IFERROR(SUMPRODUCT(V103:V104*H103:H104),"0")</f>
        <v>63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11</v>
      </c>
      <c r="V109" s="155">
        <f>IFERROR(IF(U109="","",U109),"")</f>
        <v>11</v>
      </c>
      <c r="W109" s="37">
        <f>IFERROR(IF(U109="","",U109*0.01788),"")</f>
        <v>0.19667999999999999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11</v>
      </c>
      <c r="V110" s="156">
        <f>IFERROR(SUM(V109:V109),"0")</f>
        <v>11</v>
      </c>
      <c r="W110" s="156">
        <f>IFERROR(IF(W109="",0,W109),"0")</f>
        <v>0.19667999999999999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33</v>
      </c>
      <c r="V111" s="156">
        <f>IFERROR(SUMPRODUCT(V109:V109*H109:H109),"0")</f>
        <v>33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152</v>
      </c>
      <c r="V139" s="155">
        <f>IFERROR(IF(U139="","",U139),"")</f>
        <v>152</v>
      </c>
      <c r="W139" s="37">
        <f>IFERROR(IF(U139="","",U139*0.00502),"")</f>
        <v>0.76304000000000005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152</v>
      </c>
      <c r="V140" s="156">
        <f>IFERROR(SUM(V139:V139),"0")</f>
        <v>152</v>
      </c>
      <c r="W140" s="156">
        <f>IFERROR(IF(W139="",0,W139),"0")</f>
        <v>0.76304000000000005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273.60000000000002</v>
      </c>
      <c r="V141" s="156">
        <f>IFERROR(SUMPRODUCT(V139:V139*H139:H139),"0")</f>
        <v>273.60000000000002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244</v>
      </c>
      <c r="V143" s="155">
        <f>IFERROR(IF(U143="","",U143),"")</f>
        <v>244</v>
      </c>
      <c r="W143" s="37">
        <f>IFERROR(IF(U143="","",U143*0.0155),"")</f>
        <v>3.782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244</v>
      </c>
      <c r="V144" s="156">
        <f>IFERROR(SUM(V143:V143),"0")</f>
        <v>244</v>
      </c>
      <c r="W144" s="156">
        <f>IFERROR(IF(W143="",0,W143),"0")</f>
        <v>3.782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1464</v>
      </c>
      <c r="V145" s="156">
        <f>IFERROR(SUMPRODUCT(V143:V143*H143:H143),"0")</f>
        <v>1464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238</v>
      </c>
      <c r="V149" s="155">
        <f>IFERROR(IF(U149="","",U149),"")</f>
        <v>238</v>
      </c>
      <c r="W149" s="37">
        <f>IFERROR(IF(U149="","",U149*0.0155),"")</f>
        <v>3.6890000000000001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47</v>
      </c>
      <c r="V150" s="155">
        <f>IFERROR(IF(U150="","",U150),"")</f>
        <v>47</v>
      </c>
      <c r="W150" s="37">
        <f>IFERROR(IF(U150="","",U150*0.00936),"")</f>
        <v>0.43992000000000003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285</v>
      </c>
      <c r="V151" s="156">
        <f>IFERROR(SUM(V147:V150),"0")</f>
        <v>285</v>
      </c>
      <c r="W151" s="156">
        <f>IFERROR(IF(W147="",0,W147),"0")+IFERROR(IF(W148="",0,W148),"0")+IFERROR(IF(W149="",0,W149),"0")+IFERROR(IF(W150="",0,W150),"0")</f>
        <v>4.1289199999999999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1295.28</v>
      </c>
      <c r="V152" s="156">
        <f>IFERROR(SUMPRODUCT(V147:V150*H147:H150),"0")</f>
        <v>1295.28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9</v>
      </c>
      <c r="V155" s="155">
        <f t="shared" si="4"/>
        <v>9</v>
      </c>
      <c r="W155" s="37">
        <f t="shared" si="5"/>
        <v>8.4240000000000009E-2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301</v>
      </c>
      <c r="V159" s="155">
        <f t="shared" si="4"/>
        <v>301</v>
      </c>
      <c r="W159" s="37">
        <f t="shared" si="5"/>
        <v>2.8173599999999999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43</v>
      </c>
      <c r="V160" s="155">
        <f t="shared" si="4"/>
        <v>43</v>
      </c>
      <c r="W160" s="37">
        <f>IFERROR(IF(U160="","",U160*0.0155),"")</f>
        <v>0.66649999999999998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89</v>
      </c>
      <c r="V163" s="155">
        <f t="shared" si="4"/>
        <v>89</v>
      </c>
      <c r="W163" s="37">
        <f>IFERROR(IF(U163="","",U163*0.00936),"")</f>
        <v>0.83304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442</v>
      </c>
      <c r="V164" s="156">
        <f>IFERROR(SUM(V154:V163),"0")</f>
        <v>442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4.4011399999999998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1650.5</v>
      </c>
      <c r="V165" s="156">
        <f>IFERROR(SUMPRODUCT(V154:V163*H154:H163),"0")</f>
        <v>1650.5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232</v>
      </c>
      <c r="V175" s="155">
        <f>IFERROR(IF(U175="","",U175),"")</f>
        <v>232</v>
      </c>
      <c r="W175" s="37">
        <f>IFERROR(IF(U175="","",U175*0.00866),"")</f>
        <v>2.0091199999999998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232</v>
      </c>
      <c r="V177" s="156">
        <f>IFERROR(SUM(V173:V176),"0")</f>
        <v>232</v>
      </c>
      <c r="W177" s="156">
        <f>IFERROR(IF(W173="",0,W173),"0")+IFERROR(IF(W174="",0,W174),"0")+IFERROR(IF(W175="",0,W175),"0")+IFERROR(IF(W176="",0,W176),"0")</f>
        <v>2.0091199999999998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1160</v>
      </c>
      <c r="V178" s="156">
        <f>IFERROR(SUMPRODUCT(V173:V176*H173:H176),"0")</f>
        <v>1160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95</v>
      </c>
      <c r="V187" s="155">
        <f>IFERROR(IF(U187="","",U187),"")</f>
        <v>95</v>
      </c>
      <c r="W187" s="37">
        <f>IFERROR(IF(U187="","",U187*0.01788),"")</f>
        <v>1.6986000000000001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95</v>
      </c>
      <c r="V189" s="156">
        <f>IFERROR(SUM(V187:V188),"0")</f>
        <v>95</v>
      </c>
      <c r="W189" s="156">
        <f>IFERROR(IF(W187="",0,W187),"0")+IFERROR(IF(W188="",0,W188),"0")</f>
        <v>1.6986000000000001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285</v>
      </c>
      <c r="V190" s="156">
        <f>IFERROR(SUMPRODUCT(V187:V188*H187:H188),"0")</f>
        <v>285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18</v>
      </c>
      <c r="V213" s="155">
        <f>IFERROR(IF(U213="","",U213),"")</f>
        <v>18</v>
      </c>
      <c r="W213" s="37">
        <f>IFERROR(IF(U213="","",U213*0.0155),"")</f>
        <v>0.27900000000000003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18</v>
      </c>
      <c r="V214" s="156">
        <f>IFERROR(SUM(V210:V213),"0")</f>
        <v>18</v>
      </c>
      <c r="W214" s="156">
        <f>IFERROR(IF(W210="",0,W210),"0")+IFERROR(IF(W211="",0,W211),"0")+IFERROR(IF(W212="",0,W212),"0")+IFERROR(IF(W213="",0,W213),"0")</f>
        <v>0.27900000000000003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129.6</v>
      </c>
      <c r="V215" s="156">
        <f>IFERROR(SUMPRODUCT(V210:V213*H210:H213),"0")</f>
        <v>129.6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174</v>
      </c>
      <c r="V236" s="155">
        <f>IFERROR(IF(U236="","",U236),"")</f>
        <v>174</v>
      </c>
      <c r="W236" s="37">
        <f>IFERROR(IF(U236="","",U236*0.0155),"")</f>
        <v>2.6970000000000001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174</v>
      </c>
      <c r="V237" s="156">
        <f>IFERROR(SUM(V236:V236),"0")</f>
        <v>174</v>
      </c>
      <c r="W237" s="156">
        <f>IFERROR(IF(W236="",0,W236),"0")</f>
        <v>2.6970000000000001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870</v>
      </c>
      <c r="V238" s="156">
        <f>IFERROR(SUMPRODUCT(V236:V236*H236:H236),"0")</f>
        <v>870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13466.060000000001</v>
      </c>
      <c r="V244" s="156">
        <f>IFERROR(V24+V33+V41+V47+V57+V63+V68+V74+V85+V92+V100+V106+V111+V119+V124+V130+V135+V141+V145+V152+V165+V170+V178+V183+V190+V195+V200+V207+V215+V220+V226+V232+V238+V243,"0")</f>
        <v>13466.060000000001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14273.950999999999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14273.950999999999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30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30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15023.950999999999</v>
      </c>
      <c r="V247" s="156">
        <f>GrossWeightTotalR+PalletQtyTotalR*25</f>
        <v>15023.950999999999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2827</v>
      </c>
      <c r="V248" s="156">
        <f>IFERROR(V23+V32+V40+V46+V56+V62+V67+V73+V84+V91+V99+V105+V110+V118+V123+V129+V134+V140+V144+V151+V164+V169+V177+V182+V189+V194+V199+V206+V214+V219+V225+V231+V237+V242,"0")</f>
        <v>2827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35.545590000000004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81</v>
      </c>
      <c r="D254" s="47">
        <f>IFERROR(U36*H36,"0")+IFERROR(U37*H37,"0")+IFERROR(U38*H38,"0")+IFERROR(U39*H39,"0")</f>
        <v>36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561.6</v>
      </c>
      <c r="G254" s="47">
        <f>IFERROR(U60*H60,"0")+IFERROR(U61*H61,"0")</f>
        <v>2065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824.40000000000009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2674.08</v>
      </c>
      <c r="M254" s="47">
        <f>IFERROR(U103*H103,"0")+IFERROR(U104*H104,"0")</f>
        <v>63</v>
      </c>
      <c r="N254" s="47">
        <f>IFERROR(U109*H109,"0")</f>
        <v>33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4683.38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1160</v>
      </c>
      <c r="V254" s="47">
        <f>IFERROR(U187*H187,"0")+IFERROR(U188*H188,"0")</f>
        <v>285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129.6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870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7496.2800000000007</v>
      </c>
      <c r="B257" s="61">
        <f>SUMPRODUCT(--(AC:AC="ПГП"),H:H,V:V)</f>
        <v>5969.7800000000007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2023-07-28T06:47:44Z</dcterms:modified>
</cp:coreProperties>
</file>