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09,08,23 КИ\"/>
    </mc:Choice>
  </mc:AlternateContent>
  <xr:revisionPtr revIDLastSave="0" documentId="13_ncr:1_{E74A9A3F-3A5A-4109-BD1B-92307E5916B1}" xr6:coauthVersionLast="45" xr6:coauthVersionMax="45" xr10:uidLastSave="{00000000-0000-0000-0000-000000000000}"/>
  <bookViews>
    <workbookView xWindow="-120" yWindow="-120" windowWidth="29040" windowHeight="15840" tabRatio="249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" i="1"/>
  <c r="N7" i="1"/>
  <c r="T12" i="1"/>
  <c r="T14" i="1"/>
  <c r="T25" i="1"/>
  <c r="T26" i="1"/>
  <c r="T27" i="1"/>
  <c r="T29" i="1"/>
  <c r="T35" i="1"/>
  <c r="T38" i="1"/>
  <c r="T41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9" i="1"/>
  <c r="R40" i="1"/>
  <c r="R41" i="1"/>
  <c r="R42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9" i="1"/>
  <c r="Q40" i="1"/>
  <c r="Q41" i="1"/>
  <c r="Q42" i="1"/>
  <c r="Q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9" i="1"/>
  <c r="P40" i="1"/>
  <c r="P41" i="1"/>
  <c r="P42" i="1"/>
  <c r="P6" i="1"/>
  <c r="G7" i="1"/>
  <c r="G8" i="1"/>
  <c r="G9" i="1"/>
  <c r="G10" i="1"/>
  <c r="G11" i="1"/>
  <c r="G13" i="1"/>
  <c r="G15" i="1"/>
  <c r="G16" i="1"/>
  <c r="G17" i="1"/>
  <c r="G18" i="1"/>
  <c r="G19" i="1"/>
  <c r="G20" i="1"/>
  <c r="G21" i="1"/>
  <c r="G22" i="1"/>
  <c r="G23" i="1"/>
  <c r="G24" i="1"/>
  <c r="G28" i="1"/>
  <c r="G30" i="1"/>
  <c r="G31" i="1"/>
  <c r="G32" i="1"/>
  <c r="G33" i="1"/>
  <c r="G34" i="1"/>
  <c r="G36" i="1"/>
  <c r="G37" i="1"/>
  <c r="G39" i="1"/>
  <c r="G40" i="1"/>
  <c r="G42" i="1"/>
  <c r="F5" i="1"/>
  <c r="E5" i="1"/>
  <c r="R5" i="1"/>
  <c r="Q5" i="1"/>
  <c r="M5" i="1"/>
  <c r="L5" i="1"/>
  <c r="K5" i="1"/>
  <c r="J5" i="1"/>
  <c r="I5" i="1"/>
  <c r="H5" i="1"/>
  <c r="T42" i="1" l="1"/>
  <c r="T40" i="1"/>
  <c r="T37" i="1"/>
  <c r="T34" i="1"/>
  <c r="T32" i="1"/>
  <c r="T30" i="1"/>
  <c r="T24" i="1"/>
  <c r="T22" i="1"/>
  <c r="T20" i="1"/>
  <c r="T18" i="1"/>
  <c r="T16" i="1"/>
  <c r="T13" i="1"/>
  <c r="T10" i="1"/>
  <c r="T8" i="1"/>
  <c r="T39" i="1"/>
  <c r="T36" i="1"/>
  <c r="T33" i="1"/>
  <c r="T31" i="1"/>
  <c r="T28" i="1"/>
  <c r="T23" i="1"/>
  <c r="T21" i="1"/>
  <c r="T19" i="1"/>
  <c r="T17" i="1"/>
  <c r="T15" i="1"/>
  <c r="T11" i="1"/>
  <c r="T9" i="1"/>
  <c r="T7" i="1"/>
  <c r="T5" i="1"/>
  <c r="P5" i="1"/>
</calcChain>
</file>

<file path=xl/sharedStrings.xml><?xml version="1.0" encoding="utf-8"?>
<sst xmlns="http://schemas.openxmlformats.org/spreadsheetml/2006/main" count="103" uniqueCount="61">
  <si>
    <t>Период: 02.08.2023 - 09.08.2023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</si>
  <si>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</si>
  <si>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</si>
  <si>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</si>
  <si>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</si>
  <si>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</si>
  <si>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</si>
  <si>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</si>
  <si>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 xml:space="preserve"> 001   Ветчина Столичная Вязанка, вектор, ВЕС.ПОКОМ</t>
  </si>
  <si>
    <t>кг</t>
  </si>
  <si>
    <t xml:space="preserve"> 003   Колбаса Вязанка с индейкой,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</si>
  <si>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</si>
  <si>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</si>
  <si>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</si>
  <si>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</si>
  <si>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</si>
  <si>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</si>
  <si>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 xml:space="preserve"> 319  Колбаса вареная Филейская ТМ Вязанка ТС Классическая, 0,45 кг. ПОКОМ</t>
  </si>
  <si>
    <t>шт</t>
  </si>
  <si>
    <t xml:space="preserve"> 339  Колбаса вареная Филейская ТМ Вязанка ТС Классическая, 0,40 кг.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</si>
  <si>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</si>
  <si>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</si>
  <si>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</si>
  <si>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</si>
  <si>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</si>
  <si>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</si>
  <si>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</si>
  <si>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</si>
  <si>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</si>
  <si>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</si>
  <si>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</si>
  <si>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</si>
  <si>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</si>
  <si>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248  Сардельки Сочные ТМ Особый рецепт,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</si>
  <si>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</si>
  <si>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</si>
  <si>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</si>
  <si>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</si>
  <si>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</si>
  <si>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</si>
  <si>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</si>
  <si>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 xml:space="preserve"> 082  Колбаса Стародворская, 0,4кг, ТС Старый двор  ПОКОМ</t>
  </si>
  <si>
    <t xml:space="preserve"> 083  Колбаса Швейцарская 0,17 кг., ШТ., сырокопченая   ПОКОМ</t>
  </si>
  <si>
    <t xml:space="preserve"> 273  Сосиски Сочинки с сочной грудинкой, МГС 0.4кг,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</si>
  <si>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</si>
  <si>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</si>
  <si>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309  Сосиски Сочинки с сыром 0,4 кг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</si>
  <si>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</si>
  <si>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</si>
  <si>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</si>
  <si>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</si>
  <si>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</si>
  <si>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</si>
  <si>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</si>
  <si>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20,07</t>
  </si>
  <si>
    <t>ср 27,07</t>
  </si>
  <si>
    <t>коментарий</t>
  </si>
  <si>
    <t>вес</t>
  </si>
  <si>
    <t>ср 03,08</t>
  </si>
  <si>
    <t>не должно быть!!!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</si>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</sst>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4" fontId="4" fillId="0" borderId="0" xfId="0" applyNumberFormat="1" applyFont="1"/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164" fontId="0" fillId="0" borderId="3" xfId="0" applyNumberFormat="1" applyBorder="1" applyAlignment="1"/>
    <xf numFmtId="0" fontId="0" fillId="6" borderId="1" xfId="0" applyFill="1" applyBorder="1" applyAlignment="1">
      <alignment horizontal="left" vertical="top"/>
    </xf>
    <xf numFmtId="164" fontId="0" fillId="7" borderId="0" xfId="0" applyNumberFormat="1" applyFill="1" applyAlignment="1"/>
    <xf numFmtId="164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50;&#1048;/&#1076;&#1074;%2003,08,23%20&#1084;&#1088;&#1088;&#1089;&#10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27.07.2023 - 03.08.2023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12,07</v>
          </cell>
          <cell r="Q3" t="str">
            <v>ср 20,07</v>
          </cell>
          <cell r="R3" t="str">
            <v>ср 27,07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7214.2059999999992</v>
          </cell>
          <cell r="F5">
            <v>13371.409999999998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1442.8411999999998</v>
          </cell>
          <cell r="M5">
            <v>5750</v>
          </cell>
          <cell r="P5">
            <v>1366.2424000000001</v>
          </cell>
          <cell r="Q5">
            <v>1388.8879999999999</v>
          </cell>
          <cell r="R5">
            <v>1534.0395999999998</v>
          </cell>
        </row>
        <row r="6">
          <cell r="A6" t="str">
            <v xml:space="preserve"> 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1</v>
          </cell>
          <cell r="L6">
            <v>0</v>
          </cell>
          <cell r="N6" t="e">
            <v>#DIV/0!</v>
          </cell>
          <cell r="O6" t="e">
            <v>#DIV/0!</v>
          </cell>
          <cell r="P6">
            <v>0</v>
          </cell>
          <cell r="Q6">
            <v>0.9</v>
          </cell>
          <cell r="R6">
            <v>0</v>
          </cell>
        </row>
        <row r="7">
          <cell r="A7" t="str">
            <v xml:space="preserve"> 003   Колбаса Вязанка с индейкой, вектор ВЕС, ПОКОМ</v>
          </cell>
          <cell r="B7" t="str">
            <v>кг</v>
          </cell>
          <cell r="C7">
            <v>270.99799999999999</v>
          </cell>
          <cell r="D7">
            <v>129.203</v>
          </cell>
          <cell r="E7">
            <v>150.989</v>
          </cell>
          <cell r="F7">
            <v>237.03200000000001</v>
          </cell>
          <cell r="G7">
            <v>1</v>
          </cell>
          <cell r="L7">
            <v>30.197800000000001</v>
          </cell>
          <cell r="M7">
            <v>125</v>
          </cell>
          <cell r="N7">
            <v>11.988687917662878</v>
          </cell>
          <cell r="O7">
            <v>7.8493135261509117</v>
          </cell>
          <cell r="P7">
            <v>45.7624</v>
          </cell>
          <cell r="Q7">
            <v>37.542000000000002</v>
          </cell>
          <cell r="R7">
            <v>24.062000000000001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147.982</v>
          </cell>
          <cell r="D8">
            <v>170.745</v>
          </cell>
          <cell r="E8">
            <v>92.924000000000007</v>
          </cell>
          <cell r="F8">
            <v>195.81100000000001</v>
          </cell>
          <cell r="G8">
            <v>1</v>
          </cell>
          <cell r="L8">
            <v>18.584800000000001</v>
          </cell>
          <cell r="M8">
            <v>25</v>
          </cell>
          <cell r="N8">
            <v>11.881268563557315</v>
          </cell>
          <cell r="O8">
            <v>10.536083250828634</v>
          </cell>
          <cell r="P8">
            <v>25.333000000000002</v>
          </cell>
          <cell r="Q8">
            <v>5.9116666666666662</v>
          </cell>
          <cell r="R8">
            <v>23.2224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102.626</v>
          </cell>
          <cell r="D9">
            <v>163.47200000000001</v>
          </cell>
          <cell r="E9">
            <v>84.058000000000007</v>
          </cell>
          <cell r="F9">
            <v>156.995</v>
          </cell>
          <cell r="G9">
            <v>1</v>
          </cell>
          <cell r="L9">
            <v>16.811600000000002</v>
          </cell>
          <cell r="M9">
            <v>45</v>
          </cell>
          <cell r="N9">
            <v>12.015215684408384</v>
          </cell>
          <cell r="O9">
            <v>9.3384924694853542</v>
          </cell>
          <cell r="P9">
            <v>17.747999999999998</v>
          </cell>
          <cell r="Q9">
            <v>5.9059999999999997</v>
          </cell>
          <cell r="R9">
            <v>19.844000000000001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68.134</v>
          </cell>
          <cell r="D10">
            <v>221.05600000000001</v>
          </cell>
          <cell r="E10">
            <v>147.68</v>
          </cell>
          <cell r="F10">
            <v>122.693</v>
          </cell>
          <cell r="G10">
            <v>1</v>
          </cell>
          <cell r="L10">
            <v>29.536000000000001</v>
          </cell>
          <cell r="M10">
            <v>200</v>
          </cell>
          <cell r="N10">
            <v>10.925413055254603</v>
          </cell>
          <cell r="O10">
            <v>4.1540154387865655</v>
          </cell>
          <cell r="P10">
            <v>19.8598</v>
          </cell>
          <cell r="Q10">
            <v>27.946666666666669</v>
          </cell>
          <cell r="R10">
            <v>22.310400000000001</v>
          </cell>
        </row>
        <row r="11">
          <cell r="A11" t="str">
            <v xml:space="preserve"> 082  Колбаса Стародворская, 0,4кг, ТС Старый двор  ПОКОМ</v>
          </cell>
          <cell r="B11" t="str">
            <v>шт</v>
          </cell>
          <cell r="C11">
            <v>-11</v>
          </cell>
          <cell r="D11">
            <v>130</v>
          </cell>
          <cell r="E11">
            <v>33</v>
          </cell>
          <cell r="F11">
            <v>76</v>
          </cell>
          <cell r="G11">
            <v>0.4</v>
          </cell>
          <cell r="L11">
            <v>6.6</v>
          </cell>
          <cell r="N11">
            <v>11.515151515151516</v>
          </cell>
          <cell r="O11">
            <v>11.515151515151516</v>
          </cell>
          <cell r="P11">
            <v>0</v>
          </cell>
          <cell r="Q11">
            <v>9</v>
          </cell>
          <cell r="R11">
            <v>2.6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-3</v>
          </cell>
          <cell r="F12">
            <v>-3</v>
          </cell>
          <cell r="G12">
            <v>0.17</v>
          </cell>
          <cell r="L12">
            <v>0</v>
          </cell>
          <cell r="N12" t="e">
            <v>#DIV/0!</v>
          </cell>
          <cell r="O12" t="e">
            <v>#DIV/0!</v>
          </cell>
          <cell r="P12">
            <v>0</v>
          </cell>
          <cell r="Q12">
            <v>0</v>
          </cell>
          <cell r="R12">
            <v>0.6</v>
          </cell>
        </row>
        <row r="13">
          <cell r="A13" t="str">
            <v xml:space="preserve"> 201  Ветчина Нежная ТМ Особый рецепт, (2,5кг), ПОКОМ</v>
          </cell>
          <cell r="B13" t="str">
            <v>кг</v>
          </cell>
          <cell r="C13">
            <v>611.67600000000004</v>
          </cell>
          <cell r="D13">
            <v>2373.0749999999998</v>
          </cell>
          <cell r="E13">
            <v>1040.992</v>
          </cell>
          <cell r="F13">
            <v>1694.1579999999999</v>
          </cell>
          <cell r="G13">
            <v>1</v>
          </cell>
          <cell r="L13">
            <v>208.19839999999999</v>
          </cell>
          <cell r="M13">
            <v>900</v>
          </cell>
          <cell r="N13">
            <v>12.460028511266177</v>
          </cell>
          <cell r="O13">
            <v>8.1372287202975624</v>
          </cell>
          <cell r="P13">
            <v>226.68040000000002</v>
          </cell>
          <cell r="Q13">
            <v>242.13333333333333</v>
          </cell>
          <cell r="R13">
            <v>216.34279999999998</v>
          </cell>
        </row>
        <row r="14">
          <cell r="A14" t="str">
            <v xml:space="preserve"> 212  Колбаса в/к Сервелат Пражский, ВЕС.,ТМ КОЛБАСНЫЙ СТАНДАРТ ПОКОМ</v>
          </cell>
          <cell r="B14" t="str">
            <v>кг</v>
          </cell>
          <cell r="C14">
            <v>1.1220000000000001</v>
          </cell>
          <cell r="F14">
            <v>1.1220000000000001</v>
          </cell>
          <cell r="G14">
            <v>1</v>
          </cell>
          <cell r="L14">
            <v>0</v>
          </cell>
          <cell r="N14" t="e">
            <v>#DIV/0!</v>
          </cell>
          <cell r="O14" t="e">
            <v>#DIV/0!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 xml:space="preserve"> 215  Колбаса Докторская ГОСТ Дугушка, ВЕС, ТМ Стародворье ПОКОМ</v>
          </cell>
          <cell r="B15" t="str">
            <v>кг</v>
          </cell>
          <cell r="C15">
            <v>-9.6769999999999996</v>
          </cell>
          <cell r="D15">
            <v>168.53</v>
          </cell>
          <cell r="E15">
            <v>11.406000000000001</v>
          </cell>
          <cell r="F15">
            <v>147.447</v>
          </cell>
          <cell r="G15">
            <v>1</v>
          </cell>
          <cell r="L15">
            <v>2.2812000000000001</v>
          </cell>
          <cell r="N15">
            <v>64.635718043135185</v>
          </cell>
          <cell r="O15">
            <v>64.635718043135185</v>
          </cell>
          <cell r="P15">
            <v>0</v>
          </cell>
          <cell r="Q15">
            <v>12.308666666666667</v>
          </cell>
          <cell r="R15">
            <v>1.9354</v>
          </cell>
        </row>
        <row r="16">
          <cell r="A16" t="str">
            <v xml:space="preserve"> 217  Колбаса Докторская Дугушка, ВЕС, НЕ ГОСТ, ТМ Стародворье ПОКОМ</v>
          </cell>
          <cell r="B16" t="str">
            <v>кг</v>
          </cell>
          <cell r="C16">
            <v>244.68299999999999</v>
          </cell>
          <cell r="D16">
            <v>400.43</v>
          </cell>
          <cell r="E16">
            <v>247.84299999999999</v>
          </cell>
          <cell r="F16">
            <v>337.34800000000001</v>
          </cell>
          <cell r="G16">
            <v>1</v>
          </cell>
          <cell r="L16">
            <v>49.568599999999996</v>
          </cell>
          <cell r="M16">
            <v>260</v>
          </cell>
          <cell r="N16">
            <v>12.050935471245909</v>
          </cell>
          <cell r="O16">
            <v>6.8056794018794164</v>
          </cell>
          <cell r="P16">
            <v>62.191200000000002</v>
          </cell>
          <cell r="Q16">
            <v>9.3836666666666666</v>
          </cell>
          <cell r="R16">
            <v>56.631799999999998</v>
          </cell>
        </row>
        <row r="17">
          <cell r="A17" t="str">
            <v xml:space="preserve"> 219  Колбаса Докторская Особая ТМ Особый рецепт, ВЕС  ПОКОМ</v>
          </cell>
          <cell r="B17" t="str">
            <v>кг</v>
          </cell>
          <cell r="C17">
            <v>612.25099999999998</v>
          </cell>
          <cell r="D17">
            <v>2918.46</v>
          </cell>
          <cell r="E17">
            <v>1329.809</v>
          </cell>
          <cell r="F17">
            <v>1895.0309999999999</v>
          </cell>
          <cell r="G17">
            <v>1</v>
          </cell>
          <cell r="L17">
            <v>265.96179999999998</v>
          </cell>
          <cell r="M17">
            <v>1400</v>
          </cell>
          <cell r="N17">
            <v>12.389113774985733</v>
          </cell>
          <cell r="O17">
            <v>7.125199934727469</v>
          </cell>
          <cell r="P17">
            <v>253.45179999999999</v>
          </cell>
          <cell r="Q17">
            <v>337.036</v>
          </cell>
          <cell r="R17">
            <v>238.42739999999998</v>
          </cell>
        </row>
        <row r="18">
          <cell r="A18" t="str">
            <v xml:space="preserve"> 225  Колбаса Дугушка со шпиком, ВЕС, ТМ Стародворье   ПОКОМ</v>
          </cell>
          <cell r="B18" t="str">
            <v>кг</v>
          </cell>
          <cell r="C18">
            <v>54.156999999999996</v>
          </cell>
          <cell r="D18">
            <v>190.61</v>
          </cell>
          <cell r="E18">
            <v>101.63</v>
          </cell>
          <cell r="F18">
            <v>120.209</v>
          </cell>
          <cell r="G18">
            <v>1</v>
          </cell>
          <cell r="L18">
            <v>20.326000000000001</v>
          </cell>
          <cell r="M18">
            <v>125</v>
          </cell>
          <cell r="N18">
            <v>12.063809898651973</v>
          </cell>
          <cell r="O18">
            <v>5.9140509692020071</v>
          </cell>
          <cell r="P18">
            <v>11.666399999999999</v>
          </cell>
          <cell r="Q18">
            <v>12.399666666666667</v>
          </cell>
          <cell r="R18">
            <v>18.091200000000001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217.90799999999999</v>
          </cell>
          <cell r="D19">
            <v>542.02</v>
          </cell>
          <cell r="E19">
            <v>273.13400000000001</v>
          </cell>
          <cell r="F19">
            <v>407.65699999999998</v>
          </cell>
          <cell r="G19">
            <v>1</v>
          </cell>
          <cell r="L19">
            <v>54.626800000000003</v>
          </cell>
          <cell r="M19">
            <v>250</v>
          </cell>
          <cell r="N19">
            <v>12.03909070273199</v>
          </cell>
          <cell r="O19">
            <v>7.4625824686783773</v>
          </cell>
          <cell r="P19">
            <v>62.223199999999999</v>
          </cell>
          <cell r="Q19">
            <v>34.926666666666669</v>
          </cell>
          <cell r="R19">
            <v>58.513800000000003</v>
          </cell>
        </row>
        <row r="20">
          <cell r="A20" t="str">
            <v xml:space="preserve"> 230  Колбаса Молочная Особая ТМ Особый рецепт, п/а, ВЕС. ПОКОМ</v>
          </cell>
          <cell r="B20" t="str">
            <v>кг</v>
          </cell>
          <cell r="C20">
            <v>424.40800000000002</v>
          </cell>
          <cell r="D20">
            <v>3260.835</v>
          </cell>
          <cell r="E20">
            <v>1181.537</v>
          </cell>
          <cell r="F20">
            <v>2115.797</v>
          </cell>
          <cell r="G20">
            <v>1</v>
          </cell>
          <cell r="L20">
            <v>236.3074</v>
          </cell>
          <cell r="M20">
            <v>800</v>
          </cell>
          <cell r="N20">
            <v>12.338999963606726</v>
          </cell>
          <cell r="O20">
            <v>8.9535791092449912</v>
          </cell>
          <cell r="P20">
            <v>246.5498</v>
          </cell>
          <cell r="Q20">
            <v>274.61233333333331</v>
          </cell>
          <cell r="R20">
            <v>275.9298</v>
          </cell>
        </row>
        <row r="21">
          <cell r="A21" t="str">
            <v xml:space="preserve"> 235  Колбаса Особая ТМ Особый рецепт, ВЕС, ТМ Стародворье ПОКОМ</v>
          </cell>
          <cell r="B21" t="str">
            <v>кг</v>
          </cell>
          <cell r="C21">
            <v>247.44300000000001</v>
          </cell>
          <cell r="D21">
            <v>2255.4899999999998</v>
          </cell>
          <cell r="E21">
            <v>486.61399999999998</v>
          </cell>
          <cell r="F21">
            <v>1799.7909999999999</v>
          </cell>
          <cell r="G21">
            <v>1</v>
          </cell>
          <cell r="L21">
            <v>97.322800000000001</v>
          </cell>
          <cell r="N21">
            <v>18.493004722428864</v>
          </cell>
          <cell r="O21">
            <v>18.493004722428864</v>
          </cell>
          <cell r="P21">
            <v>134.93440000000001</v>
          </cell>
          <cell r="Q21">
            <v>0</v>
          </cell>
          <cell r="R21">
            <v>188.4314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108.589</v>
          </cell>
          <cell r="D22">
            <v>401.64</v>
          </cell>
          <cell r="E22">
            <v>121.61499999999999</v>
          </cell>
          <cell r="F22">
            <v>325.72199999999998</v>
          </cell>
          <cell r="G22">
            <v>1</v>
          </cell>
          <cell r="L22">
            <v>24.323</v>
          </cell>
          <cell r="N22">
            <v>13.391522427332154</v>
          </cell>
          <cell r="O22">
            <v>13.391522427332154</v>
          </cell>
          <cell r="P22">
            <v>45.144600000000004</v>
          </cell>
          <cell r="Q22">
            <v>20.216000000000001</v>
          </cell>
          <cell r="R22">
            <v>46.061799999999998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122.261</v>
          </cell>
          <cell r="D23">
            <v>305.267</v>
          </cell>
          <cell r="E23">
            <v>125.81100000000001</v>
          </cell>
          <cell r="F23">
            <v>238.54400000000001</v>
          </cell>
          <cell r="G23">
            <v>1</v>
          </cell>
          <cell r="L23">
            <v>25.162200000000002</v>
          </cell>
          <cell r="M23">
            <v>60</v>
          </cell>
          <cell r="N23">
            <v>11.864781298932524</v>
          </cell>
          <cell r="O23">
            <v>9.4802521242180724</v>
          </cell>
          <cell r="P23">
            <v>31.790199999999999</v>
          </cell>
          <cell r="Q23">
            <v>0</v>
          </cell>
          <cell r="R23">
            <v>36.721400000000003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113.995</v>
          </cell>
          <cell r="D24">
            <v>453.50599999999997</v>
          </cell>
          <cell r="E24">
            <v>166.727</v>
          </cell>
          <cell r="F24">
            <v>344.58</v>
          </cell>
          <cell r="G24">
            <v>1</v>
          </cell>
          <cell r="L24">
            <v>33.345399999999998</v>
          </cell>
          <cell r="M24">
            <v>55</v>
          </cell>
          <cell r="N24">
            <v>11.983062131508394</v>
          </cell>
          <cell r="O24">
            <v>10.333659215364039</v>
          </cell>
          <cell r="P24">
            <v>41.310199999999995</v>
          </cell>
          <cell r="Q24">
            <v>0.8843333333333333</v>
          </cell>
          <cell r="R24">
            <v>50.959199999999996</v>
          </cell>
        </row>
        <row r="25">
          <cell r="A25" t="str">
            <v xml:space="preserve"> 243  Колбаса Сервелат Зернистый, ВЕС.  ПОКОМ</v>
          </cell>
          <cell r="B25" t="str">
            <v>кг</v>
          </cell>
          <cell r="C25">
            <v>17.167999999999999</v>
          </cell>
          <cell r="F25">
            <v>17.167999999999999</v>
          </cell>
          <cell r="G25">
            <v>1</v>
          </cell>
          <cell r="L25">
            <v>0</v>
          </cell>
          <cell r="N25" t="e">
            <v>#DIV/0!</v>
          </cell>
          <cell r="O25" t="e">
            <v>#DIV/0!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 xml:space="preserve"> 248  Сардельки Сочные ТМ Особый рецепт,   ПОКОМ</v>
          </cell>
          <cell r="B26" t="str">
            <v>кг</v>
          </cell>
          <cell r="C26">
            <v>2.8439999999999999</v>
          </cell>
          <cell r="F26">
            <v>2.8439999999999999</v>
          </cell>
          <cell r="G26">
            <v>1</v>
          </cell>
          <cell r="L26">
            <v>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 xml:space="preserve"> 254  Сосиски Датские, ВЕС, ТМ КОЛБАСНЫЙ СТАНДАРТ ПОКОМ</v>
          </cell>
          <cell r="B27" t="str">
            <v>кг</v>
          </cell>
          <cell r="C27">
            <v>-1.9550000000000001</v>
          </cell>
          <cell r="F27">
            <v>-1.9550000000000001</v>
          </cell>
          <cell r="G27">
            <v>1</v>
          </cell>
          <cell r="L27">
            <v>0</v>
          </cell>
          <cell r="N27" t="e">
            <v>#DIV/0!</v>
          </cell>
          <cell r="O27" t="e">
            <v>#DIV/0!</v>
          </cell>
          <cell r="P27">
            <v>8.7574000000000005</v>
          </cell>
          <cell r="Q27">
            <v>14.15</v>
          </cell>
          <cell r="R27">
            <v>7.057599999999999</v>
          </cell>
        </row>
        <row r="28">
          <cell r="A28" t="str">
            <v xml:space="preserve"> 255  Сосиски Молочные для завтрака ТМ Особый рецепт, п/а МГС, ВЕС, ТМ Стародворье  ПОКОМ</v>
          </cell>
          <cell r="B28" t="str">
            <v>кг</v>
          </cell>
          <cell r="C28">
            <v>218.22</v>
          </cell>
          <cell r="D28">
            <v>279.35500000000002</v>
          </cell>
          <cell r="E28">
            <v>137.524</v>
          </cell>
          <cell r="F28">
            <v>288.745</v>
          </cell>
          <cell r="G28">
            <v>1</v>
          </cell>
          <cell r="L28">
            <v>27.504799999999999</v>
          </cell>
          <cell r="M28">
            <v>40</v>
          </cell>
          <cell r="N28">
            <v>11.952277420668393</v>
          </cell>
          <cell r="O28">
            <v>10.497985806113842</v>
          </cell>
          <cell r="P28">
            <v>27.319799999999997</v>
          </cell>
          <cell r="Q28">
            <v>20.886666666666667</v>
          </cell>
          <cell r="R28">
            <v>34.937799999999996</v>
          </cell>
        </row>
        <row r="29">
          <cell r="A29" t="str">
            <v xml:space="preserve"> 257  Сосиски Молочные оригинальные ТМ Особый рецепт, ВЕС.   ПОКОМ</v>
          </cell>
          <cell r="B29" t="str">
            <v>кг</v>
          </cell>
          <cell r="C29">
            <v>1.647</v>
          </cell>
          <cell r="F29">
            <v>1.647</v>
          </cell>
          <cell r="G29">
            <v>1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 xml:space="preserve"> 265  Колбаса Балыкбургская, ВЕС, ТМ Баварушка  ПОКОМ</v>
          </cell>
          <cell r="B30" t="str">
            <v>кг</v>
          </cell>
          <cell r="C30">
            <v>125.93899999999999</v>
          </cell>
          <cell r="D30">
            <v>231.946</v>
          </cell>
          <cell r="E30">
            <v>215.80799999999999</v>
          </cell>
          <cell r="F30">
            <v>131.46299999999999</v>
          </cell>
          <cell r="G30">
            <v>1</v>
          </cell>
          <cell r="L30">
            <v>43.1616</v>
          </cell>
          <cell r="M30">
            <v>390</v>
          </cell>
          <cell r="N30">
            <v>12.081642015124554</v>
          </cell>
          <cell r="O30">
            <v>3.0458324065836297</v>
          </cell>
          <cell r="P30">
            <v>33.833199999999998</v>
          </cell>
          <cell r="Q30">
            <v>36.43033333333333</v>
          </cell>
          <cell r="R30">
            <v>25.950799999999997</v>
          </cell>
        </row>
        <row r="31">
          <cell r="A31" t="str">
            <v xml:space="preserve"> 266  Колбаса Филейбургская с сочным окороком, ВЕС, ТМ Баварушка  ПОКОМ</v>
          </cell>
          <cell r="B31" t="str">
            <v>кг</v>
          </cell>
          <cell r="C31">
            <v>49.021999999999998</v>
          </cell>
          <cell r="D31">
            <v>340.13799999999998</v>
          </cell>
          <cell r="E31">
            <v>187.81899999999999</v>
          </cell>
          <cell r="F31">
            <v>191.99799999999999</v>
          </cell>
          <cell r="G31">
            <v>1</v>
          </cell>
          <cell r="L31">
            <v>37.563800000000001</v>
          </cell>
          <cell r="M31">
            <v>260</v>
          </cell>
          <cell r="N31">
            <v>12.032808182345768</v>
          </cell>
          <cell r="O31">
            <v>5.1112507254324635</v>
          </cell>
          <cell r="P31">
            <v>29.886599999999998</v>
          </cell>
          <cell r="Q31">
            <v>39.551000000000002</v>
          </cell>
          <cell r="R31">
            <v>27.508199999999999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-1</v>
          </cell>
          <cell r="D32">
            <v>660</v>
          </cell>
          <cell r="E32">
            <v>222</v>
          </cell>
          <cell r="F32">
            <v>416</v>
          </cell>
          <cell r="G32">
            <v>0.4</v>
          </cell>
          <cell r="L32">
            <v>44.4</v>
          </cell>
          <cell r="M32">
            <v>120</v>
          </cell>
          <cell r="N32">
            <v>12.072072072072073</v>
          </cell>
          <cell r="O32">
            <v>9.3693693693693696</v>
          </cell>
          <cell r="P32">
            <v>0</v>
          </cell>
          <cell r="Q32">
            <v>55</v>
          </cell>
          <cell r="R32">
            <v>15</v>
          </cell>
        </row>
        <row r="33">
          <cell r="A33" t="str">
            <v xml:space="preserve"> 301  Сосиски Сочинки по-баварски с сыром,  0.4кг, ТМ Стародворье  ПОКОМ</v>
          </cell>
          <cell r="B33" t="str">
            <v>шт</v>
          </cell>
          <cell r="C33">
            <v>-13</v>
          </cell>
          <cell r="D33">
            <v>594</v>
          </cell>
          <cell r="E33">
            <v>185</v>
          </cell>
          <cell r="F33">
            <v>375</v>
          </cell>
          <cell r="G33">
            <v>0.4</v>
          </cell>
          <cell r="L33">
            <v>37</v>
          </cell>
          <cell r="M33">
            <v>70</v>
          </cell>
          <cell r="N33">
            <v>12.027027027027026</v>
          </cell>
          <cell r="O33">
            <v>10.135135135135135</v>
          </cell>
          <cell r="P33">
            <v>0.4</v>
          </cell>
          <cell r="Q33">
            <v>54</v>
          </cell>
          <cell r="R33">
            <v>29.4</v>
          </cell>
        </row>
        <row r="34">
          <cell r="A34" t="str">
            <v xml:space="preserve"> 302  Сосиски Сочинки по-баварски,  0.4кг, ТМ Стародворье  ПОКОМ</v>
          </cell>
          <cell r="B34" t="str">
            <v>шт</v>
          </cell>
          <cell r="C34">
            <v>6</v>
          </cell>
          <cell r="D34">
            <v>504</v>
          </cell>
          <cell r="E34">
            <v>194</v>
          </cell>
          <cell r="F34">
            <v>299</v>
          </cell>
          <cell r="G34">
            <v>0.4</v>
          </cell>
          <cell r="L34">
            <v>38.799999999999997</v>
          </cell>
          <cell r="M34">
            <v>165</v>
          </cell>
          <cell r="N34">
            <v>11.958762886597938</v>
          </cell>
          <cell r="O34">
            <v>7.7061855670103094</v>
          </cell>
          <cell r="P34">
            <v>0.4</v>
          </cell>
          <cell r="Q34">
            <v>53</v>
          </cell>
          <cell r="R34">
            <v>40.799999999999997</v>
          </cell>
        </row>
        <row r="35">
          <cell r="A35" t="str">
            <v xml:space="preserve"> 312  Ветчина Филейская ТМ Вязанка ТС Столичная ВЕС  ПОКОМ </v>
          </cell>
          <cell r="B35" t="str">
            <v>кг</v>
          </cell>
          <cell r="C35">
            <v>74.305000000000007</v>
          </cell>
          <cell r="D35">
            <v>367.92</v>
          </cell>
          <cell r="E35">
            <v>151.619</v>
          </cell>
          <cell r="F35">
            <v>265.13</v>
          </cell>
          <cell r="G35">
            <v>1</v>
          </cell>
          <cell r="L35">
            <v>30.323799999999999</v>
          </cell>
          <cell r="M35">
            <v>100</v>
          </cell>
          <cell r="N35">
            <v>12.041037073190036</v>
          </cell>
          <cell r="O35">
            <v>8.7432973440004229</v>
          </cell>
          <cell r="P35">
            <v>26</v>
          </cell>
          <cell r="Q35">
            <v>38.124666666666663</v>
          </cell>
          <cell r="R35">
            <v>20.448799999999999</v>
          </cell>
        </row>
        <row r="36">
          <cell r="A36" t="str">
            <v xml:space="preserve"> 313 Колбаса вареная Молокуша ТМ Вязанка в оболочке полиамид. ВЕС  ПОКОМ</v>
          </cell>
          <cell r="B36" t="str">
            <v>кг</v>
          </cell>
          <cell r="C36">
            <v>86.162000000000006</v>
          </cell>
          <cell r="D36">
            <v>369.12299999999999</v>
          </cell>
          <cell r="E36">
            <v>220.11099999999999</v>
          </cell>
          <cell r="F36">
            <v>216.38800000000001</v>
          </cell>
          <cell r="G36">
            <v>1</v>
          </cell>
          <cell r="L36">
            <v>44.022199999999998</v>
          </cell>
          <cell r="M36">
            <v>310</v>
          </cell>
          <cell r="N36">
            <v>11.957330619551046</v>
          </cell>
          <cell r="O36">
            <v>4.9154290335330817</v>
          </cell>
          <cell r="P36">
            <v>0</v>
          </cell>
          <cell r="Q36">
            <v>29.925666666666668</v>
          </cell>
          <cell r="R36">
            <v>36.416600000000003</v>
          </cell>
        </row>
        <row r="37">
          <cell r="A37" t="str">
            <v xml:space="preserve"> 319  Колбаса вареная Филейская ТМ Вязанка ТС Классическая, 0,45 кг. ПОКОМ</v>
          </cell>
          <cell r="B37" t="str">
            <v>шт</v>
          </cell>
          <cell r="E37">
            <v>13</v>
          </cell>
          <cell r="F37">
            <v>-15</v>
          </cell>
          <cell r="G37">
            <v>0.45</v>
          </cell>
          <cell r="L37">
            <v>2.6</v>
          </cell>
          <cell r="N37">
            <v>-5.7692307692307692</v>
          </cell>
          <cell r="O37">
            <v>-5.7692307692307692</v>
          </cell>
          <cell r="P37">
            <v>0</v>
          </cell>
          <cell r="Q37">
            <v>0</v>
          </cell>
          <cell r="R37">
            <v>0.4</v>
          </cell>
        </row>
        <row r="38">
          <cell r="A38" t="str">
            <v xml:space="preserve"> 339  Колбаса вареная Филейская ТМ Вязанка ТС Классическая, 0,40 кг.  ПОКОМ</v>
          </cell>
          <cell r="B38" t="str">
            <v>шт</v>
          </cell>
          <cell r="D38">
            <v>430</v>
          </cell>
          <cell r="E38">
            <v>36</v>
          </cell>
          <cell r="F38">
            <v>394</v>
          </cell>
          <cell r="G38">
            <v>0</v>
          </cell>
          <cell r="L38">
            <v>7.2</v>
          </cell>
          <cell r="N38">
            <v>54.722222222222221</v>
          </cell>
          <cell r="O38">
            <v>54.722222222222221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 xml:space="preserve">309  Сосиски Сочинки с сыром 0,4 кг ТМ Стародворье  ПОКОМ           </v>
          </cell>
          <cell r="B39" t="str">
            <v>шт</v>
          </cell>
          <cell r="E39">
            <v>2</v>
          </cell>
          <cell r="F39">
            <v>-2</v>
          </cell>
          <cell r="G39">
            <v>0.4</v>
          </cell>
          <cell r="L39">
            <v>0.4</v>
          </cell>
          <cell r="N39">
            <v>-5</v>
          </cell>
          <cell r="O39">
            <v>-5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 xml:space="preserve">314 Колбаса вареная Филейская ТМ Вязанка ТС Классическая в оболочке полиамид.  ПОКОМ </v>
          </cell>
          <cell r="B40" t="str">
            <v>кг</v>
          </cell>
          <cell r="C40">
            <v>5.32</v>
          </cell>
          <cell r="D40">
            <v>64.69</v>
          </cell>
          <cell r="E40">
            <v>3.9980000000000002</v>
          </cell>
          <cell r="F40">
            <v>62.027000000000001</v>
          </cell>
          <cell r="G40">
            <v>1</v>
          </cell>
          <cell r="L40">
            <v>0.79960000000000009</v>
          </cell>
          <cell r="M40">
            <v>50</v>
          </cell>
          <cell r="N40">
            <v>140.10380190095046</v>
          </cell>
          <cell r="O40">
            <v>77.572536268134058</v>
          </cell>
          <cell r="P40">
            <v>0</v>
          </cell>
          <cell r="Q40">
            <v>16.712666666666667</v>
          </cell>
          <cell r="R40">
            <v>8.9908000000000001</v>
          </cell>
        </row>
        <row r="41">
          <cell r="A41" t="str">
            <v>315 Колбаса Нежная ТМ Зареченские ТС Зареченские продукты в оболочкНТУ.  изделие вар  ПОКОМ</v>
          </cell>
          <cell r="B41" t="str">
            <v>кг</v>
          </cell>
          <cell r="C41">
            <v>278.97800000000001</v>
          </cell>
          <cell r="F41">
            <v>278.97800000000001</v>
          </cell>
          <cell r="G41">
            <v>1</v>
          </cell>
          <cell r="L41">
            <v>0</v>
          </cell>
          <cell r="N41" t="e">
            <v>#DIV/0!</v>
          </cell>
          <cell r="O41" t="e">
            <v>#DIV/0!</v>
          </cell>
          <cell r="P41">
            <v>15</v>
          </cell>
          <cell r="Q41">
            <v>0</v>
          </cell>
          <cell r="R41">
            <v>0</v>
          </cell>
        </row>
        <row r="42">
          <cell r="A42" t="str">
            <v>318 Сосиски Датские ТМ Зареченские колбасы ТС Зареченские п полиамид в модифициров  ПОКОМ</v>
          </cell>
          <cell r="B42" t="str">
            <v>кг</v>
          </cell>
          <cell r="C42">
            <v>228.79900000000001</v>
          </cell>
          <cell r="D42">
            <v>61.735999999999997</v>
          </cell>
          <cell r="E42">
            <v>49.558</v>
          </cell>
          <cell r="F42">
            <v>239.74</v>
          </cell>
          <cell r="G42">
            <v>1</v>
          </cell>
          <cell r="L42">
            <v>9.9116</v>
          </cell>
          <cell r="N42">
            <v>24.187820331732517</v>
          </cell>
          <cell r="O42">
            <v>24.187820331732517</v>
          </cell>
          <cell r="P42">
            <v>0</v>
          </cell>
          <cell r="Q42">
            <v>0</v>
          </cell>
          <cell r="R42">
            <v>6.4441999999999995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42"/>
  <sheetViews>
    <sheetView tabSelected="1" workbookViewId="0">
      <selection activeCell="S6" sqref="S6"/>
    </sheetView>
  </sheetViews>
  <sheetFormatPr defaultColWidth="10.5" defaultRowHeight="11.45" customHeight="1" outlineLevelRow="2" x14ac:dyDescent="0.2"/>
  <cols>
    <col min="1" max="1" width="67.83203125" style="1" customWidth="1"/>
    <col min="2" max="2" width="3.83203125" style="1" customWidth="1"/>
    <col min="3" max="6" width="6.6640625" style="7" customWidth="1"/>
    <col min="7" max="7" width="5.6640625" style="15" customWidth="1"/>
    <col min="8" max="8" width="1.5" style="16" customWidth="1"/>
    <col min="9" max="9" width="1.83203125" style="16" customWidth="1"/>
    <col min="10" max="11" width="1.6640625" style="16" customWidth="1"/>
    <col min="12" max="12" width="5.5" style="16" customWidth="1"/>
    <col min="13" max="13" width="10.5" style="16"/>
    <col min="14" max="15" width="6.6640625" style="16" customWidth="1"/>
    <col min="16" max="18" width="6.5" style="16" customWidth="1"/>
    <col min="19" max="19" width="16" style="16" bestFit="1" customWidth="1"/>
    <col min="20" max="20" width="10.5" style="16"/>
    <col min="21" max="16384" width="10.5" style="4"/>
  </cols>
  <sheetData>
    <row r="1" spans="1:20" ht="12.95" customHeight="1" outlineLevel="1" x14ac:dyDescent="0.2">
      <c r="A1" s="2" t="s">
        <v>0</v>
      </c>
    </row>
    <row r="2" spans="1:20" ht="12.95" customHeight="1" outlineLevel="1" x14ac:dyDescent="0.2">
      <c r="A2" s="2"/>
    </row>
    <row r="3" spans="1:20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47</v>
      </c>
      <c r="H3" s="12" t="s">
        <v>48</v>
      </c>
      <c r="I3" s="12" t="s">
        <v>49</v>
      </c>
      <c r="J3" s="12" t="s">
        <v>50</v>
      </c>
      <c r="K3" s="12" t="s">
        <v>50</v>
      </c>
      <c r="L3" s="12" t="s">
        <v>51</v>
      </c>
      <c r="M3" s="12" t="s">
        <v>50</v>
      </c>
      <c r="N3" s="12" t="s">
        <v>52</v>
      </c>
      <c r="O3" s="12" t="s">
        <v>53</v>
      </c>
      <c r="P3" s="12" t="s">
        <v>54</v>
      </c>
      <c r="Q3" s="12" t="s">
        <v>55</v>
      </c>
      <c r="R3" s="14" t="s">
        <v>58</v>
      </c>
      <c r="S3" s="12" t="s">
        <v>56</v>
      </c>
      <c r="T3" s="12" t="s">
        <v>57</v>
      </c>
    </row>
    <row r="4" spans="1:20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1.1" customHeight="1" x14ac:dyDescent="0.2">
      <c r="A5" s="5"/>
      <c r="B5" s="5"/>
      <c r="C5" s="9"/>
      <c r="D5" s="9"/>
      <c r="E5" s="13">
        <f t="shared" ref="E5:F5" si="0">SUM(E6:E79)</f>
        <v>7716.4800000000014</v>
      </c>
      <c r="F5" s="13">
        <f t="shared" si="0"/>
        <v>13150.047999999997</v>
      </c>
      <c r="G5" s="11"/>
      <c r="H5" s="13">
        <f t="shared" ref="H5:M5" si="1">SUM(H6:H79)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1543.2959999999998</v>
      </c>
      <c r="M5" s="13">
        <f t="shared" si="1"/>
        <v>6030</v>
      </c>
      <c r="N5" s="12"/>
      <c r="O5" s="12"/>
      <c r="P5" s="13">
        <f>SUM(P6:P79)</f>
        <v>1389.1753333333334</v>
      </c>
      <c r="Q5" s="13">
        <f>SUM(Q6:Q79)</f>
        <v>1534.0487999999998</v>
      </c>
      <c r="R5" s="13">
        <f>SUM(R6:R79)</f>
        <v>1442.6415999999997</v>
      </c>
      <c r="S5" s="12"/>
      <c r="T5" s="13">
        <f>SUM(T6:T79)</f>
        <v>5622</v>
      </c>
    </row>
    <row r="6" spans="1:20" ht="11.1" customHeight="1" outlineLevel="2" x14ac:dyDescent="0.2">
      <c r="A6" s="17" t="s">
        <v>8</v>
      </c>
      <c r="B6" s="17" t="s">
        <v>9</v>
      </c>
      <c r="C6" s="18">
        <v>-2.7</v>
      </c>
      <c r="D6" s="18"/>
      <c r="E6" s="18"/>
      <c r="F6" s="18">
        <v>-2.7</v>
      </c>
      <c r="G6" s="15">
        <v>0</v>
      </c>
      <c r="L6" s="16">
        <f>E6/5</f>
        <v>0</v>
      </c>
      <c r="M6" s="20"/>
      <c r="N6" s="16" t="e">
        <f>(F6+M6)/L6</f>
        <v>#DIV/0!</v>
      </c>
      <c r="O6" s="16" t="e">
        <f>F6/L6</f>
        <v>#DIV/0!</v>
      </c>
      <c r="P6" s="16">
        <f>VLOOKUP(A6,[1]TDSheet!$A$1:$Q$65536,17,0)</f>
        <v>0.9</v>
      </c>
      <c r="Q6" s="16">
        <f>VLOOKUP(A6,[1]TDSheet!$A$1:$R$65536,18,0)</f>
        <v>0</v>
      </c>
      <c r="R6" s="16">
        <f>VLOOKUP(A6,[1]TDSheet!$A$1:$L$65536,12,0)</f>
        <v>0</v>
      </c>
      <c r="T6" s="16">
        <f>M6*G6</f>
        <v>0</v>
      </c>
    </row>
    <row r="7" spans="1:20" ht="11.1" customHeight="1" outlineLevel="2" x14ac:dyDescent="0.2">
      <c r="A7" s="6" t="s">
        <v>10</v>
      </c>
      <c r="B7" s="6" t="s">
        <v>9</v>
      </c>
      <c r="C7" s="10">
        <v>323.36599999999999</v>
      </c>
      <c r="D7" s="10">
        <v>139.51599999999999</v>
      </c>
      <c r="E7" s="10">
        <v>158.97200000000001</v>
      </c>
      <c r="F7" s="10">
        <v>244.50800000000001</v>
      </c>
      <c r="G7" s="15">
        <f>VLOOKUP(A7,[1]TDSheet!$A$1:$G$65536,7,0)</f>
        <v>1</v>
      </c>
      <c r="L7" s="16">
        <f t="shared" ref="L7:L42" si="2">E7/5</f>
        <v>31.794400000000003</v>
      </c>
      <c r="M7" s="20">
        <v>135</v>
      </c>
      <c r="N7" s="16">
        <f>(F7+M7)/L7</f>
        <v>11.936315829202627</v>
      </c>
      <c r="O7" s="16">
        <f t="shared" ref="O7:O42" si="3">F7/L7</f>
        <v>7.6902850816495985</v>
      </c>
      <c r="P7" s="16">
        <f>VLOOKUP(A7,[1]TDSheet!$A$1:$Q$65536,17,0)</f>
        <v>37.542000000000002</v>
      </c>
      <c r="Q7" s="16">
        <f>VLOOKUP(A7,[1]TDSheet!$A$1:$R$65536,18,0)</f>
        <v>24.062000000000001</v>
      </c>
      <c r="R7" s="16">
        <f>VLOOKUP(A7,[1]TDSheet!$A$1:$L$65536,12,0)</f>
        <v>30.197800000000001</v>
      </c>
      <c r="T7" s="16">
        <f t="shared" ref="T7:T42" si="4">M7*G7</f>
        <v>135</v>
      </c>
    </row>
    <row r="8" spans="1:20" ht="11.1" customHeight="1" outlineLevel="2" x14ac:dyDescent="0.2">
      <c r="A8" s="6" t="s">
        <v>11</v>
      </c>
      <c r="B8" s="6" t="s">
        <v>9</v>
      </c>
      <c r="C8" s="10">
        <v>243.654</v>
      </c>
      <c r="D8" s="10">
        <v>32.368000000000002</v>
      </c>
      <c r="E8" s="10">
        <v>102.33</v>
      </c>
      <c r="F8" s="10">
        <v>144.99600000000001</v>
      </c>
      <c r="G8" s="15">
        <f>VLOOKUP(A8,[1]TDSheet!$A$1:$G$65536,7,0)</f>
        <v>1</v>
      </c>
      <c r="L8" s="16">
        <f t="shared" si="2"/>
        <v>20.466000000000001</v>
      </c>
      <c r="M8" s="20">
        <v>100</v>
      </c>
      <c r="N8" s="16">
        <f t="shared" ref="N8:N42" si="5">(F8+M8)/L8</f>
        <v>11.970878530245285</v>
      </c>
      <c r="O8" s="16">
        <f t="shared" si="3"/>
        <v>7.0847258868367051</v>
      </c>
      <c r="P8" s="16">
        <f>VLOOKUP(A8,[1]TDSheet!$A$1:$Q$65536,17,0)</f>
        <v>5.9116666666666662</v>
      </c>
      <c r="Q8" s="16">
        <f>VLOOKUP(A8,[1]TDSheet!$A$1:$R$65536,18,0)</f>
        <v>23.2224</v>
      </c>
      <c r="R8" s="16">
        <f>VLOOKUP(A8,[1]TDSheet!$A$1:$L$65536,12,0)</f>
        <v>18.584800000000001</v>
      </c>
      <c r="T8" s="16">
        <f t="shared" si="4"/>
        <v>100</v>
      </c>
    </row>
    <row r="9" spans="1:20" ht="11.1" customHeight="1" outlineLevel="2" x14ac:dyDescent="0.2">
      <c r="A9" s="6" t="s">
        <v>12</v>
      </c>
      <c r="B9" s="6" t="s">
        <v>9</v>
      </c>
      <c r="C9" s="10">
        <v>190.14599999999999</v>
      </c>
      <c r="D9" s="10">
        <v>49.933999999999997</v>
      </c>
      <c r="E9" s="10">
        <v>90.397999999999996</v>
      </c>
      <c r="F9" s="10">
        <v>129.52500000000001</v>
      </c>
      <c r="G9" s="15">
        <f>VLOOKUP(A9,[1]TDSheet!$A$1:$G$65536,7,0)</f>
        <v>1</v>
      </c>
      <c r="L9" s="16">
        <f t="shared" si="2"/>
        <v>18.079599999999999</v>
      </c>
      <c r="M9" s="20">
        <v>85</v>
      </c>
      <c r="N9" s="16">
        <f t="shared" si="5"/>
        <v>11.865583309365253</v>
      </c>
      <c r="O9" s="16">
        <f t="shared" si="3"/>
        <v>7.1641518617668538</v>
      </c>
      <c r="P9" s="16">
        <f>VLOOKUP(A9,[1]TDSheet!$A$1:$Q$65536,17,0)</f>
        <v>5.9059999999999997</v>
      </c>
      <c r="Q9" s="16">
        <f>VLOOKUP(A9,[1]TDSheet!$A$1:$R$65536,18,0)</f>
        <v>19.844000000000001</v>
      </c>
      <c r="R9" s="16">
        <f>VLOOKUP(A9,[1]TDSheet!$A$1:$L$65536,12,0)</f>
        <v>16.811600000000002</v>
      </c>
      <c r="T9" s="16">
        <f t="shared" si="4"/>
        <v>85</v>
      </c>
    </row>
    <row r="10" spans="1:20" ht="11.1" customHeight="1" outlineLevel="2" x14ac:dyDescent="0.2">
      <c r="A10" s="6" t="s">
        <v>13</v>
      </c>
      <c r="B10" s="6" t="s">
        <v>9</v>
      </c>
      <c r="C10" s="10">
        <v>173.798</v>
      </c>
      <c r="D10" s="10">
        <v>204.578</v>
      </c>
      <c r="E10" s="10">
        <v>124.875</v>
      </c>
      <c r="F10" s="10">
        <v>231.57499999999999</v>
      </c>
      <c r="G10" s="15">
        <f>VLOOKUP(A10,[1]TDSheet!$A$1:$G$65536,7,0)</f>
        <v>1</v>
      </c>
      <c r="L10" s="16">
        <f t="shared" si="2"/>
        <v>24.975000000000001</v>
      </c>
      <c r="M10" s="20">
        <v>65</v>
      </c>
      <c r="N10" s="16">
        <f t="shared" si="5"/>
        <v>11.874874874874873</v>
      </c>
      <c r="O10" s="16">
        <f t="shared" si="3"/>
        <v>9.2722722722722715</v>
      </c>
      <c r="P10" s="16">
        <f>VLOOKUP(A10,[1]TDSheet!$A$1:$Q$65536,17,0)</f>
        <v>27.946666666666669</v>
      </c>
      <c r="Q10" s="16">
        <f>VLOOKUP(A10,[1]TDSheet!$A$1:$R$65536,18,0)</f>
        <v>22.310400000000001</v>
      </c>
      <c r="R10" s="16">
        <f>VLOOKUP(A10,[1]TDSheet!$A$1:$L$65536,12,0)</f>
        <v>29.536000000000001</v>
      </c>
      <c r="T10" s="16">
        <f t="shared" si="4"/>
        <v>65</v>
      </c>
    </row>
    <row r="11" spans="1:20" ht="11.1" customHeight="1" outlineLevel="2" x14ac:dyDescent="0.2">
      <c r="A11" s="21" t="s">
        <v>41</v>
      </c>
      <c r="B11" s="6" t="s">
        <v>18</v>
      </c>
      <c r="C11" s="10">
        <v>89</v>
      </c>
      <c r="D11" s="10"/>
      <c r="E11" s="10">
        <v>24</v>
      </c>
      <c r="F11" s="10">
        <v>59</v>
      </c>
      <c r="G11" s="15">
        <f>VLOOKUP(A11,[1]TDSheet!$A$1:$G$65536,7,0)</f>
        <v>0.4</v>
      </c>
      <c r="L11" s="16">
        <f t="shared" si="2"/>
        <v>4.8</v>
      </c>
      <c r="M11" s="20"/>
      <c r="N11" s="16">
        <f t="shared" si="5"/>
        <v>12.291666666666668</v>
      </c>
      <c r="O11" s="16">
        <f t="shared" si="3"/>
        <v>12.291666666666668</v>
      </c>
      <c r="P11" s="16">
        <f>VLOOKUP(A11,[1]TDSheet!$A$1:$Q$65536,17,0)</f>
        <v>9</v>
      </c>
      <c r="Q11" s="16">
        <f>VLOOKUP(A11,[1]TDSheet!$A$1:$R$65536,18,0)</f>
        <v>2.6</v>
      </c>
      <c r="R11" s="16">
        <f>VLOOKUP(A11,[1]TDSheet!$A$1:$L$65536,12,0)</f>
        <v>6.6</v>
      </c>
      <c r="S11" s="22" t="s">
        <v>59</v>
      </c>
      <c r="T11" s="16">
        <f t="shared" si="4"/>
        <v>0</v>
      </c>
    </row>
    <row r="12" spans="1:20" ht="11.1" customHeight="1" outlineLevel="2" x14ac:dyDescent="0.2">
      <c r="A12" s="17" t="s">
        <v>42</v>
      </c>
      <c r="B12" s="17" t="s">
        <v>18</v>
      </c>
      <c r="C12" s="18">
        <v>-3</v>
      </c>
      <c r="D12" s="18"/>
      <c r="E12" s="18"/>
      <c r="F12" s="18">
        <v>-3</v>
      </c>
      <c r="G12" s="15">
        <v>0</v>
      </c>
      <c r="L12" s="16">
        <f t="shared" si="2"/>
        <v>0</v>
      </c>
      <c r="M12" s="20"/>
      <c r="N12" s="16" t="e">
        <f t="shared" si="5"/>
        <v>#DIV/0!</v>
      </c>
      <c r="O12" s="16" t="e">
        <f t="shared" si="3"/>
        <v>#DIV/0!</v>
      </c>
      <c r="P12" s="16">
        <f>VLOOKUP(A12,[1]TDSheet!$A$1:$Q$65536,17,0)</f>
        <v>0</v>
      </c>
      <c r="Q12" s="16">
        <f>VLOOKUP(A12,[1]TDSheet!$A$1:$R$65536,18,0)</f>
        <v>0.6</v>
      </c>
      <c r="R12" s="16">
        <f>VLOOKUP(A12,[1]TDSheet!$A$1:$L$65536,12,0)</f>
        <v>0</v>
      </c>
      <c r="T12" s="16">
        <f t="shared" si="4"/>
        <v>0</v>
      </c>
    </row>
    <row r="13" spans="1:20" ht="21.95" customHeight="1" outlineLevel="2" x14ac:dyDescent="0.2">
      <c r="A13" s="6" t="s">
        <v>20</v>
      </c>
      <c r="B13" s="6" t="s">
        <v>9</v>
      </c>
      <c r="C13" s="10">
        <v>2048.8040000000001</v>
      </c>
      <c r="D13" s="10">
        <v>913.31</v>
      </c>
      <c r="E13" s="10">
        <v>1022.2910000000001</v>
      </c>
      <c r="F13" s="10">
        <v>1787.431</v>
      </c>
      <c r="G13" s="15">
        <f>VLOOKUP(A13,[1]TDSheet!$A$1:$G$65536,7,0)</f>
        <v>1</v>
      </c>
      <c r="L13" s="16">
        <f t="shared" si="2"/>
        <v>204.45820000000001</v>
      </c>
      <c r="M13" s="20">
        <v>660</v>
      </c>
      <c r="N13" s="16">
        <f t="shared" si="5"/>
        <v>11.970324496645279</v>
      </c>
      <c r="O13" s="16">
        <f t="shared" si="3"/>
        <v>8.7422808182797258</v>
      </c>
      <c r="P13" s="16">
        <f>VLOOKUP(A13,[1]TDSheet!$A$1:$Q$65536,17,0)</f>
        <v>242.13333333333333</v>
      </c>
      <c r="Q13" s="16">
        <f>VLOOKUP(A13,[1]TDSheet!$A$1:$R$65536,18,0)</f>
        <v>216.34279999999998</v>
      </c>
      <c r="R13" s="16">
        <f>VLOOKUP(A13,[1]TDSheet!$A$1:$L$65536,12,0)</f>
        <v>208.19839999999999</v>
      </c>
      <c r="T13" s="16">
        <f t="shared" si="4"/>
        <v>660</v>
      </c>
    </row>
    <row r="14" spans="1:20" ht="11.1" customHeight="1" outlineLevel="2" x14ac:dyDescent="0.2">
      <c r="A14" s="17" t="s">
        <v>21</v>
      </c>
      <c r="B14" s="17" t="s">
        <v>9</v>
      </c>
      <c r="C14" s="18">
        <v>1.1220000000000001</v>
      </c>
      <c r="D14" s="18"/>
      <c r="E14" s="18"/>
      <c r="F14" s="18">
        <v>1.1220000000000001</v>
      </c>
      <c r="G14" s="15">
        <v>0</v>
      </c>
      <c r="L14" s="16">
        <f t="shared" si="2"/>
        <v>0</v>
      </c>
      <c r="M14" s="20"/>
      <c r="N14" s="16" t="e">
        <f t="shared" si="5"/>
        <v>#DIV/0!</v>
      </c>
      <c r="O14" s="16" t="e">
        <f t="shared" si="3"/>
        <v>#DIV/0!</v>
      </c>
      <c r="P14" s="16">
        <f>VLOOKUP(A14,[1]TDSheet!$A$1:$Q$65536,17,0)</f>
        <v>0</v>
      </c>
      <c r="Q14" s="16">
        <f>VLOOKUP(A14,[1]TDSheet!$A$1:$R$65536,18,0)</f>
        <v>0</v>
      </c>
      <c r="R14" s="16">
        <f>VLOOKUP(A14,[1]TDSheet!$A$1:$L$65536,12,0)</f>
        <v>0</v>
      </c>
      <c r="T14" s="16">
        <f t="shared" si="4"/>
        <v>0</v>
      </c>
    </row>
    <row r="15" spans="1:20" ht="11.1" customHeight="1" outlineLevel="2" x14ac:dyDescent="0.2">
      <c r="A15" s="6" t="s">
        <v>22</v>
      </c>
      <c r="B15" s="6" t="s">
        <v>9</v>
      </c>
      <c r="C15" s="10">
        <v>150.94499999999999</v>
      </c>
      <c r="D15" s="10"/>
      <c r="E15" s="10">
        <v>7.8860000000000001</v>
      </c>
      <c r="F15" s="10">
        <v>143.059</v>
      </c>
      <c r="G15" s="15">
        <f>VLOOKUP(A15,[1]TDSheet!$A$1:$G$65536,7,0)</f>
        <v>1</v>
      </c>
      <c r="L15" s="16">
        <f t="shared" si="2"/>
        <v>1.5771999999999999</v>
      </c>
      <c r="M15" s="20"/>
      <c r="N15" s="16">
        <f t="shared" si="5"/>
        <v>90.704412883591175</v>
      </c>
      <c r="O15" s="16">
        <f t="shared" si="3"/>
        <v>90.704412883591175</v>
      </c>
      <c r="P15" s="16">
        <f>VLOOKUP(A15,[1]TDSheet!$A$1:$Q$65536,17,0)</f>
        <v>12.308666666666667</v>
      </c>
      <c r="Q15" s="16">
        <f>VLOOKUP(A15,[1]TDSheet!$A$1:$R$65536,18,0)</f>
        <v>1.9354</v>
      </c>
      <c r="R15" s="16">
        <f>VLOOKUP(A15,[1]TDSheet!$A$1:$L$65536,12,0)</f>
        <v>2.2812000000000001</v>
      </c>
      <c r="S15" s="23" t="s">
        <v>60</v>
      </c>
      <c r="T15" s="16">
        <f t="shared" si="4"/>
        <v>0</v>
      </c>
    </row>
    <row r="16" spans="1:20" ht="11.1" customHeight="1" outlineLevel="2" x14ac:dyDescent="0.2">
      <c r="A16" s="6" t="s">
        <v>23</v>
      </c>
      <c r="B16" s="6" t="s">
        <v>9</v>
      </c>
      <c r="C16" s="10">
        <v>432.37700000000001</v>
      </c>
      <c r="D16" s="10">
        <v>268.85000000000002</v>
      </c>
      <c r="E16" s="10">
        <v>289.80200000000002</v>
      </c>
      <c r="F16" s="10">
        <v>367.49099999999999</v>
      </c>
      <c r="G16" s="15">
        <f>VLOOKUP(A16,[1]TDSheet!$A$1:$G$65536,7,0)</f>
        <v>1</v>
      </c>
      <c r="L16" s="16">
        <f t="shared" si="2"/>
        <v>57.960400000000007</v>
      </c>
      <c r="M16" s="20">
        <v>330</v>
      </c>
      <c r="N16" s="16">
        <f t="shared" si="5"/>
        <v>12.033923161330838</v>
      </c>
      <c r="O16" s="16">
        <f t="shared" si="3"/>
        <v>6.3403806737013539</v>
      </c>
      <c r="P16" s="16">
        <f>VLOOKUP(A16,[1]TDSheet!$A$1:$Q$65536,17,0)</f>
        <v>9.3836666666666666</v>
      </c>
      <c r="Q16" s="16">
        <f>VLOOKUP(A16,[1]TDSheet!$A$1:$R$65536,18,0)</f>
        <v>56.631799999999998</v>
      </c>
      <c r="R16" s="16">
        <f>VLOOKUP(A16,[1]TDSheet!$A$1:$L$65536,12,0)</f>
        <v>49.568599999999996</v>
      </c>
      <c r="T16" s="16">
        <f t="shared" si="4"/>
        <v>330</v>
      </c>
    </row>
    <row r="17" spans="1:20" ht="11.1" customHeight="1" outlineLevel="2" x14ac:dyDescent="0.2">
      <c r="A17" s="6" t="s">
        <v>24</v>
      </c>
      <c r="B17" s="6" t="s">
        <v>9</v>
      </c>
      <c r="C17" s="10">
        <v>2326.1350000000002</v>
      </c>
      <c r="D17" s="10">
        <v>1423.03</v>
      </c>
      <c r="E17" s="10">
        <v>1279.2809999999999</v>
      </c>
      <c r="F17" s="10">
        <v>2313.277</v>
      </c>
      <c r="G17" s="15">
        <f>VLOOKUP(A17,[1]TDSheet!$A$1:$G$65536,7,0)</f>
        <v>1</v>
      </c>
      <c r="L17" s="16">
        <f t="shared" si="2"/>
        <v>255.8562</v>
      </c>
      <c r="M17" s="20">
        <v>760</v>
      </c>
      <c r="N17" s="16">
        <f t="shared" si="5"/>
        <v>12.011735498299435</v>
      </c>
      <c r="O17" s="16">
        <f t="shared" si="3"/>
        <v>9.0413169585102882</v>
      </c>
      <c r="P17" s="16">
        <f>VLOOKUP(A17,[1]TDSheet!$A$1:$Q$65536,17,0)</f>
        <v>337.036</v>
      </c>
      <c r="Q17" s="16">
        <f>VLOOKUP(A17,[1]TDSheet!$A$1:$R$65536,18,0)</f>
        <v>238.42739999999998</v>
      </c>
      <c r="R17" s="16">
        <f>VLOOKUP(A17,[1]TDSheet!$A$1:$L$65536,12,0)</f>
        <v>265.96179999999998</v>
      </c>
      <c r="T17" s="16">
        <f t="shared" si="4"/>
        <v>760</v>
      </c>
    </row>
    <row r="18" spans="1:20" ht="11.1" customHeight="1" outlineLevel="2" x14ac:dyDescent="0.2">
      <c r="A18" s="6" t="s">
        <v>25</v>
      </c>
      <c r="B18" s="6" t="s">
        <v>9</v>
      </c>
      <c r="C18" s="10">
        <v>177.78100000000001</v>
      </c>
      <c r="D18" s="10">
        <v>131.41</v>
      </c>
      <c r="E18" s="10">
        <v>81.391999999999996</v>
      </c>
      <c r="F18" s="10">
        <v>181.86600000000001</v>
      </c>
      <c r="G18" s="15">
        <f>VLOOKUP(A18,[1]TDSheet!$A$1:$G$65536,7,0)</f>
        <v>1</v>
      </c>
      <c r="L18" s="16">
        <f t="shared" si="2"/>
        <v>16.278399999999998</v>
      </c>
      <c r="M18" s="20">
        <v>15</v>
      </c>
      <c r="N18" s="16">
        <f t="shared" si="5"/>
        <v>12.093694712011011</v>
      </c>
      <c r="O18" s="16">
        <f t="shared" si="3"/>
        <v>11.172228228818559</v>
      </c>
      <c r="P18" s="16">
        <f>VLOOKUP(A18,[1]TDSheet!$A$1:$Q$65536,17,0)</f>
        <v>12.399666666666667</v>
      </c>
      <c r="Q18" s="16">
        <f>VLOOKUP(A18,[1]TDSheet!$A$1:$R$65536,18,0)</f>
        <v>18.091200000000001</v>
      </c>
      <c r="R18" s="16">
        <f>VLOOKUP(A18,[1]TDSheet!$A$1:$L$65536,12,0)</f>
        <v>20.326000000000001</v>
      </c>
      <c r="T18" s="16">
        <f t="shared" si="4"/>
        <v>15</v>
      </c>
    </row>
    <row r="19" spans="1:20" ht="11.1" customHeight="1" outlineLevel="2" x14ac:dyDescent="0.2">
      <c r="A19" s="6" t="s">
        <v>26</v>
      </c>
      <c r="B19" s="6" t="s">
        <v>9</v>
      </c>
      <c r="C19" s="10">
        <v>527.14499999999998</v>
      </c>
      <c r="D19" s="10">
        <v>257.70999999999998</v>
      </c>
      <c r="E19" s="10">
        <v>290.42899999999997</v>
      </c>
      <c r="F19" s="10">
        <v>436.53500000000003</v>
      </c>
      <c r="G19" s="15">
        <f>VLOOKUP(A19,[1]TDSheet!$A$1:$G$65536,7,0)</f>
        <v>1</v>
      </c>
      <c r="L19" s="16">
        <f t="shared" si="2"/>
        <v>58.085799999999992</v>
      </c>
      <c r="M19" s="20">
        <v>260</v>
      </c>
      <c r="N19" s="16">
        <f t="shared" si="5"/>
        <v>11.991485010105743</v>
      </c>
      <c r="O19" s="16">
        <f t="shared" si="3"/>
        <v>7.5153479852218625</v>
      </c>
      <c r="P19" s="16">
        <f>VLOOKUP(A19,[1]TDSheet!$A$1:$Q$65536,17,0)</f>
        <v>34.926666666666669</v>
      </c>
      <c r="Q19" s="16">
        <f>VLOOKUP(A19,[1]TDSheet!$A$1:$R$65536,18,0)</f>
        <v>58.513800000000003</v>
      </c>
      <c r="R19" s="16">
        <f>VLOOKUP(A19,[1]TDSheet!$A$1:$L$65536,12,0)</f>
        <v>54.626800000000003</v>
      </c>
      <c r="T19" s="16">
        <f t="shared" si="4"/>
        <v>260</v>
      </c>
    </row>
    <row r="20" spans="1:20" ht="11.1" customHeight="1" outlineLevel="2" x14ac:dyDescent="0.2">
      <c r="A20" s="6" t="s">
        <v>27</v>
      </c>
      <c r="B20" s="6" t="s">
        <v>9</v>
      </c>
      <c r="C20" s="10">
        <v>2516.973</v>
      </c>
      <c r="D20" s="10">
        <v>827.65300000000002</v>
      </c>
      <c r="E20" s="10">
        <v>1148.3489999999999</v>
      </c>
      <c r="F20" s="10">
        <v>2021.614</v>
      </c>
      <c r="G20" s="15">
        <f>VLOOKUP(A20,[1]TDSheet!$A$1:$G$65536,7,0)</f>
        <v>1</v>
      </c>
      <c r="L20" s="16">
        <f t="shared" si="2"/>
        <v>229.66979999999998</v>
      </c>
      <c r="M20" s="20">
        <v>735</v>
      </c>
      <c r="N20" s="16">
        <f t="shared" si="5"/>
        <v>12.002509689998424</v>
      </c>
      <c r="O20" s="16">
        <f t="shared" si="3"/>
        <v>8.8022630750756097</v>
      </c>
      <c r="P20" s="16">
        <f>VLOOKUP(A20,[1]TDSheet!$A$1:$Q$65536,17,0)</f>
        <v>274.61233333333331</v>
      </c>
      <c r="Q20" s="16">
        <f>VLOOKUP(A20,[1]TDSheet!$A$1:$R$65536,18,0)</f>
        <v>275.9298</v>
      </c>
      <c r="R20" s="16">
        <f>VLOOKUP(A20,[1]TDSheet!$A$1:$L$65536,12,0)</f>
        <v>236.3074</v>
      </c>
      <c r="T20" s="16">
        <f t="shared" si="4"/>
        <v>735</v>
      </c>
    </row>
    <row r="21" spans="1:20" ht="11.1" customHeight="1" outlineLevel="2" x14ac:dyDescent="0.2">
      <c r="A21" s="6" t="s">
        <v>28</v>
      </c>
      <c r="B21" s="6" t="s">
        <v>9</v>
      </c>
      <c r="C21" s="10">
        <v>2037.2550000000001</v>
      </c>
      <c r="D21" s="10">
        <v>5.13</v>
      </c>
      <c r="E21" s="10">
        <v>720.62</v>
      </c>
      <c r="F21" s="10">
        <v>1217.5429999999999</v>
      </c>
      <c r="G21" s="15">
        <f>VLOOKUP(A21,[1]TDSheet!$A$1:$G$65536,7,0)</f>
        <v>1</v>
      </c>
      <c r="L21" s="16">
        <f t="shared" si="2"/>
        <v>144.124</v>
      </c>
      <c r="M21" s="20">
        <v>510</v>
      </c>
      <c r="N21" s="16">
        <f t="shared" si="5"/>
        <v>11.986504676528545</v>
      </c>
      <c r="O21" s="16">
        <f t="shared" si="3"/>
        <v>8.4478851544503346</v>
      </c>
      <c r="P21" s="16">
        <f>VLOOKUP(A21,[1]TDSheet!$A$1:$Q$65536,17,0)</f>
        <v>0</v>
      </c>
      <c r="Q21" s="16">
        <f>VLOOKUP(A21,[1]TDSheet!$A$1:$R$65536,18,0)</f>
        <v>188.4314</v>
      </c>
      <c r="R21" s="16">
        <f>VLOOKUP(A21,[1]TDSheet!$A$1:$L$65536,12,0)</f>
        <v>97.322800000000001</v>
      </c>
      <c r="T21" s="16">
        <f t="shared" si="4"/>
        <v>510</v>
      </c>
    </row>
    <row r="22" spans="1:20" ht="11.1" customHeight="1" outlineLevel="2" x14ac:dyDescent="0.2">
      <c r="A22" s="6" t="s">
        <v>29</v>
      </c>
      <c r="B22" s="6" t="s">
        <v>9</v>
      </c>
      <c r="C22" s="10">
        <v>412.05200000000002</v>
      </c>
      <c r="D22" s="10"/>
      <c r="E22" s="10">
        <v>283.57299999999998</v>
      </c>
      <c r="F22" s="10">
        <v>86.304000000000002</v>
      </c>
      <c r="G22" s="15">
        <f>VLOOKUP(A22,[1]TDSheet!$A$1:$G$65536,7,0)</f>
        <v>1</v>
      </c>
      <c r="L22" s="16">
        <f t="shared" si="2"/>
        <v>56.714599999999997</v>
      </c>
      <c r="M22" s="20">
        <v>480</v>
      </c>
      <c r="N22" s="16">
        <f t="shared" si="5"/>
        <v>9.9851537346644434</v>
      </c>
      <c r="O22" s="16">
        <f t="shared" si="3"/>
        <v>1.5217245647505229</v>
      </c>
      <c r="P22" s="16">
        <f>VLOOKUP(A22,[1]TDSheet!$A$1:$Q$65536,17,0)</f>
        <v>20.216000000000001</v>
      </c>
      <c r="Q22" s="16">
        <f>VLOOKUP(A22,[1]TDSheet!$A$1:$R$65536,18,0)</f>
        <v>46.061799999999998</v>
      </c>
      <c r="R22" s="16">
        <f>VLOOKUP(A22,[1]TDSheet!$A$1:$L$65536,12,0)</f>
        <v>24.323</v>
      </c>
      <c r="T22" s="16">
        <f t="shared" si="4"/>
        <v>480</v>
      </c>
    </row>
    <row r="23" spans="1:20" ht="11.1" customHeight="1" outlineLevel="2" x14ac:dyDescent="0.2">
      <c r="A23" s="6" t="s">
        <v>30</v>
      </c>
      <c r="B23" s="6" t="s">
        <v>9</v>
      </c>
      <c r="C23" s="10">
        <v>315.75099999999998</v>
      </c>
      <c r="D23" s="10">
        <v>63.39</v>
      </c>
      <c r="E23" s="10">
        <v>189.42500000000001</v>
      </c>
      <c r="F23" s="10">
        <v>154.589</v>
      </c>
      <c r="G23" s="15">
        <f>VLOOKUP(A23,[1]TDSheet!$A$1:$G$65536,7,0)</f>
        <v>1</v>
      </c>
      <c r="L23" s="16">
        <f t="shared" si="2"/>
        <v>37.885000000000005</v>
      </c>
      <c r="M23" s="20">
        <v>300</v>
      </c>
      <c r="N23" s="16">
        <f t="shared" si="5"/>
        <v>11.99918173419559</v>
      </c>
      <c r="O23" s="16">
        <f t="shared" si="3"/>
        <v>4.0804804012142002</v>
      </c>
      <c r="P23" s="16">
        <f>VLOOKUP(A23,[1]TDSheet!$A$1:$Q$65536,17,0)</f>
        <v>0</v>
      </c>
      <c r="Q23" s="16">
        <f>VLOOKUP(A23,[1]TDSheet!$A$1:$R$65536,18,0)</f>
        <v>36.721400000000003</v>
      </c>
      <c r="R23" s="16">
        <f>VLOOKUP(A23,[1]TDSheet!$A$1:$L$65536,12,0)</f>
        <v>25.162200000000002</v>
      </c>
      <c r="T23" s="16">
        <f t="shared" si="4"/>
        <v>300</v>
      </c>
    </row>
    <row r="24" spans="1:20" ht="11.1" customHeight="1" outlineLevel="2" x14ac:dyDescent="0.2">
      <c r="A24" s="6" t="s">
        <v>31</v>
      </c>
      <c r="B24" s="6" t="s">
        <v>9</v>
      </c>
      <c r="C24" s="10">
        <v>450.90899999999999</v>
      </c>
      <c r="D24" s="10">
        <v>58.072000000000003</v>
      </c>
      <c r="E24" s="10">
        <v>250.62700000000001</v>
      </c>
      <c r="F24" s="10">
        <v>201.298</v>
      </c>
      <c r="G24" s="15">
        <f>VLOOKUP(A24,[1]TDSheet!$A$1:$G$65536,7,0)</f>
        <v>1</v>
      </c>
      <c r="L24" s="16">
        <f t="shared" si="2"/>
        <v>50.125399999999999</v>
      </c>
      <c r="M24" s="20">
        <v>400</v>
      </c>
      <c r="N24" s="16">
        <f t="shared" si="5"/>
        <v>11.995874347137379</v>
      </c>
      <c r="O24" s="16">
        <f t="shared" si="3"/>
        <v>4.0158881525134964</v>
      </c>
      <c r="P24" s="16">
        <f>VLOOKUP(A24,[1]TDSheet!$A$1:$Q$65536,17,0)</f>
        <v>0.8843333333333333</v>
      </c>
      <c r="Q24" s="16">
        <f>VLOOKUP(A24,[1]TDSheet!$A$1:$R$65536,18,0)</f>
        <v>50.959199999999996</v>
      </c>
      <c r="R24" s="16">
        <f>VLOOKUP(A24,[1]TDSheet!$A$1:$L$65536,12,0)</f>
        <v>33.345399999999998</v>
      </c>
      <c r="T24" s="16">
        <f t="shared" si="4"/>
        <v>400</v>
      </c>
    </row>
    <row r="25" spans="1:20" ht="11.1" customHeight="1" outlineLevel="2" x14ac:dyDescent="0.2">
      <c r="A25" s="17" t="s">
        <v>32</v>
      </c>
      <c r="B25" s="17" t="s">
        <v>9</v>
      </c>
      <c r="C25" s="18">
        <v>17.167999999999999</v>
      </c>
      <c r="D25" s="18"/>
      <c r="E25" s="18"/>
      <c r="F25" s="18">
        <v>17.167999999999999</v>
      </c>
      <c r="G25" s="15">
        <v>0</v>
      </c>
      <c r="L25" s="16">
        <f t="shared" si="2"/>
        <v>0</v>
      </c>
      <c r="M25" s="20"/>
      <c r="N25" s="16" t="e">
        <f t="shared" si="5"/>
        <v>#DIV/0!</v>
      </c>
      <c r="O25" s="16" t="e">
        <f t="shared" si="3"/>
        <v>#DIV/0!</v>
      </c>
      <c r="P25" s="16">
        <f>VLOOKUP(A25,[1]TDSheet!$A$1:$Q$65536,17,0)</f>
        <v>0</v>
      </c>
      <c r="Q25" s="16">
        <f>VLOOKUP(A25,[1]TDSheet!$A$1:$R$65536,18,0)</f>
        <v>0</v>
      </c>
      <c r="R25" s="16">
        <f>VLOOKUP(A25,[1]TDSheet!$A$1:$L$65536,12,0)</f>
        <v>0</v>
      </c>
      <c r="T25" s="16">
        <f t="shared" si="4"/>
        <v>0</v>
      </c>
    </row>
    <row r="26" spans="1:20" ht="21.95" customHeight="1" outlineLevel="2" x14ac:dyDescent="0.2">
      <c r="A26" s="17" t="s">
        <v>33</v>
      </c>
      <c r="B26" s="17" t="s">
        <v>9</v>
      </c>
      <c r="C26" s="18">
        <v>2.8439999999999999</v>
      </c>
      <c r="D26" s="18"/>
      <c r="E26" s="18"/>
      <c r="F26" s="18">
        <v>2.8439999999999999</v>
      </c>
      <c r="G26" s="15">
        <v>0</v>
      </c>
      <c r="L26" s="16">
        <f t="shared" si="2"/>
        <v>0</v>
      </c>
      <c r="M26" s="20"/>
      <c r="N26" s="16" t="e">
        <f t="shared" si="5"/>
        <v>#DIV/0!</v>
      </c>
      <c r="O26" s="16" t="e">
        <f t="shared" si="3"/>
        <v>#DIV/0!</v>
      </c>
      <c r="P26" s="16">
        <f>VLOOKUP(A26,[1]TDSheet!$A$1:$Q$65536,17,0)</f>
        <v>0</v>
      </c>
      <c r="Q26" s="16">
        <f>VLOOKUP(A26,[1]TDSheet!$A$1:$R$65536,18,0)</f>
        <v>0</v>
      </c>
      <c r="R26" s="16">
        <f>VLOOKUP(A26,[1]TDSheet!$A$1:$L$65536,12,0)</f>
        <v>0</v>
      </c>
      <c r="T26" s="16">
        <f t="shared" si="4"/>
        <v>0</v>
      </c>
    </row>
    <row r="27" spans="1:20" ht="11.1" customHeight="1" outlineLevel="2" x14ac:dyDescent="0.2">
      <c r="A27" s="17" t="s">
        <v>34</v>
      </c>
      <c r="B27" s="17" t="s">
        <v>9</v>
      </c>
      <c r="C27" s="18">
        <v>-1.9550000000000001</v>
      </c>
      <c r="D27" s="18"/>
      <c r="E27" s="18"/>
      <c r="F27" s="18">
        <v>-1.9550000000000001</v>
      </c>
      <c r="G27" s="15">
        <v>0</v>
      </c>
      <c r="L27" s="16">
        <f t="shared" si="2"/>
        <v>0</v>
      </c>
      <c r="M27" s="20"/>
      <c r="N27" s="16" t="e">
        <f t="shared" si="5"/>
        <v>#DIV/0!</v>
      </c>
      <c r="O27" s="16" t="e">
        <f t="shared" si="3"/>
        <v>#DIV/0!</v>
      </c>
      <c r="P27" s="16">
        <f>VLOOKUP(A27,[1]TDSheet!$A$1:$Q$65536,17,0)</f>
        <v>14.15</v>
      </c>
      <c r="Q27" s="16">
        <f>VLOOKUP(A27,[1]TDSheet!$A$1:$R$65536,18,0)</f>
        <v>7.057599999999999</v>
      </c>
      <c r="R27" s="16">
        <f>VLOOKUP(A27,[1]TDSheet!$A$1:$L$65536,12,0)</f>
        <v>0</v>
      </c>
      <c r="T27" s="16">
        <f t="shared" si="4"/>
        <v>0</v>
      </c>
    </row>
    <row r="28" spans="1:20" ht="11.1" customHeight="1" outlineLevel="2" x14ac:dyDescent="0.2">
      <c r="A28" s="6" t="s">
        <v>35</v>
      </c>
      <c r="B28" s="6" t="s">
        <v>9</v>
      </c>
      <c r="C28" s="10">
        <v>353.34300000000002</v>
      </c>
      <c r="D28" s="10">
        <v>48.917000000000002</v>
      </c>
      <c r="E28" s="10">
        <v>160.45099999999999</v>
      </c>
      <c r="F28" s="10">
        <v>207.41900000000001</v>
      </c>
      <c r="G28" s="15">
        <f>VLOOKUP(A28,[1]TDSheet!$A$1:$G$65536,7,0)</f>
        <v>1</v>
      </c>
      <c r="L28" s="16">
        <f t="shared" si="2"/>
        <v>32.090199999999996</v>
      </c>
      <c r="M28" s="20">
        <v>180</v>
      </c>
      <c r="N28" s="16">
        <f t="shared" si="5"/>
        <v>12.07281350692735</v>
      </c>
      <c r="O28" s="16">
        <f t="shared" si="3"/>
        <v>6.4636244086979842</v>
      </c>
      <c r="P28" s="16">
        <f>VLOOKUP(A28,[1]TDSheet!$A$1:$Q$65536,17,0)</f>
        <v>20.886666666666667</v>
      </c>
      <c r="Q28" s="16">
        <f>VLOOKUP(A28,[1]TDSheet!$A$1:$R$65536,18,0)</f>
        <v>34.937799999999996</v>
      </c>
      <c r="R28" s="16">
        <f>VLOOKUP(A28,[1]TDSheet!$A$1:$L$65536,12,0)</f>
        <v>27.504799999999999</v>
      </c>
      <c r="T28" s="16">
        <f t="shared" si="4"/>
        <v>180</v>
      </c>
    </row>
    <row r="29" spans="1:20" ht="11.1" customHeight="1" outlineLevel="2" x14ac:dyDescent="0.2">
      <c r="A29" s="17" t="s">
        <v>36</v>
      </c>
      <c r="B29" s="17" t="s">
        <v>9</v>
      </c>
      <c r="C29" s="18">
        <v>1.647</v>
      </c>
      <c r="D29" s="18"/>
      <c r="E29" s="18"/>
      <c r="F29" s="18">
        <v>1.647</v>
      </c>
      <c r="G29" s="15">
        <v>0</v>
      </c>
      <c r="L29" s="16">
        <f t="shared" si="2"/>
        <v>0</v>
      </c>
      <c r="M29" s="20"/>
      <c r="N29" s="16" t="e">
        <f t="shared" si="5"/>
        <v>#DIV/0!</v>
      </c>
      <c r="O29" s="16" t="e">
        <f t="shared" si="3"/>
        <v>#DIV/0!</v>
      </c>
      <c r="P29" s="16">
        <f>VLOOKUP(A29,[1]TDSheet!$A$1:$Q$65536,17,0)</f>
        <v>0</v>
      </c>
      <c r="Q29" s="16">
        <f>VLOOKUP(A29,[1]TDSheet!$A$1:$R$65536,18,0)</f>
        <v>0</v>
      </c>
      <c r="R29" s="16">
        <f>VLOOKUP(A29,[1]TDSheet!$A$1:$L$65536,12,0)</f>
        <v>0</v>
      </c>
      <c r="T29" s="16">
        <f t="shared" si="4"/>
        <v>0</v>
      </c>
    </row>
    <row r="30" spans="1:20" ht="11.1" customHeight="1" outlineLevel="2" x14ac:dyDescent="0.2">
      <c r="A30" s="6" t="s">
        <v>37</v>
      </c>
      <c r="B30" s="6" t="s">
        <v>9</v>
      </c>
      <c r="C30" s="10">
        <v>221.048</v>
      </c>
      <c r="D30" s="10">
        <v>392.69600000000003</v>
      </c>
      <c r="E30" s="10">
        <v>143.4</v>
      </c>
      <c r="F30" s="10">
        <v>420.19200000000001</v>
      </c>
      <c r="G30" s="15">
        <f>VLOOKUP(A30,[1]TDSheet!$A$1:$G$65536,7,0)</f>
        <v>1</v>
      </c>
      <c r="L30" s="16">
        <f t="shared" si="2"/>
        <v>28.68</v>
      </c>
      <c r="M30" s="20"/>
      <c r="N30" s="16">
        <f t="shared" si="5"/>
        <v>14.651046025104604</v>
      </c>
      <c r="O30" s="16">
        <f t="shared" si="3"/>
        <v>14.651046025104604</v>
      </c>
      <c r="P30" s="16">
        <f>VLOOKUP(A30,[1]TDSheet!$A$1:$Q$65536,17,0)</f>
        <v>36.43033333333333</v>
      </c>
      <c r="Q30" s="16">
        <f>VLOOKUP(A30,[1]TDSheet!$A$1:$R$65536,18,0)</f>
        <v>25.950799999999997</v>
      </c>
      <c r="R30" s="16">
        <f>VLOOKUP(A30,[1]TDSheet!$A$1:$L$65536,12,0)</f>
        <v>43.1616</v>
      </c>
      <c r="S30" s="23" t="s">
        <v>60</v>
      </c>
      <c r="T30" s="16">
        <f t="shared" si="4"/>
        <v>0</v>
      </c>
    </row>
    <row r="31" spans="1:20" ht="21.95" customHeight="1" outlineLevel="2" x14ac:dyDescent="0.2">
      <c r="A31" s="6" t="s">
        <v>38</v>
      </c>
      <c r="B31" s="6" t="s">
        <v>9</v>
      </c>
      <c r="C31" s="10">
        <v>280.71499999999997</v>
      </c>
      <c r="D31" s="10">
        <v>264.54500000000002</v>
      </c>
      <c r="E31" s="10">
        <v>172.31899999999999</v>
      </c>
      <c r="F31" s="10">
        <v>318.30099999999999</v>
      </c>
      <c r="G31" s="15">
        <f>VLOOKUP(A31,[1]TDSheet!$A$1:$G$65536,7,0)</f>
        <v>1</v>
      </c>
      <c r="L31" s="16">
        <f t="shared" si="2"/>
        <v>34.463799999999999</v>
      </c>
      <c r="M31" s="20">
        <v>95</v>
      </c>
      <c r="N31" s="16">
        <f t="shared" si="5"/>
        <v>11.992322378843888</v>
      </c>
      <c r="O31" s="16">
        <f t="shared" si="3"/>
        <v>9.2358068466042624</v>
      </c>
      <c r="P31" s="16">
        <f>VLOOKUP(A31,[1]TDSheet!$A$1:$Q$65536,17,0)</f>
        <v>39.551000000000002</v>
      </c>
      <c r="Q31" s="16">
        <f>VLOOKUP(A31,[1]TDSheet!$A$1:$R$65536,18,0)</f>
        <v>27.508199999999999</v>
      </c>
      <c r="R31" s="16">
        <f>VLOOKUP(A31,[1]TDSheet!$A$1:$L$65536,12,0)</f>
        <v>37.563800000000001</v>
      </c>
      <c r="T31" s="16">
        <f t="shared" si="4"/>
        <v>95</v>
      </c>
    </row>
    <row r="32" spans="1:20" ht="11.1" customHeight="1" outlineLevel="2" x14ac:dyDescent="0.2">
      <c r="A32" s="6" t="s">
        <v>43</v>
      </c>
      <c r="B32" s="6" t="s">
        <v>18</v>
      </c>
      <c r="C32" s="10">
        <v>555</v>
      </c>
      <c r="D32" s="10">
        <v>120</v>
      </c>
      <c r="E32" s="10">
        <v>274</v>
      </c>
      <c r="F32" s="10">
        <v>343</v>
      </c>
      <c r="G32" s="15">
        <f>VLOOKUP(A32,[1]TDSheet!$A$1:$G$65536,7,0)</f>
        <v>0.4</v>
      </c>
      <c r="L32" s="16">
        <f t="shared" si="2"/>
        <v>54.8</v>
      </c>
      <c r="M32" s="20">
        <v>310</v>
      </c>
      <c r="N32" s="16">
        <f t="shared" si="5"/>
        <v>11.916058394160585</v>
      </c>
      <c r="O32" s="16">
        <f t="shared" si="3"/>
        <v>6.2591240875912408</v>
      </c>
      <c r="P32" s="16">
        <f>VLOOKUP(A32,[1]TDSheet!$A$1:$Q$65536,17,0)</f>
        <v>55</v>
      </c>
      <c r="Q32" s="16">
        <f>VLOOKUP(A32,[1]TDSheet!$A$1:$R$65536,18,0)</f>
        <v>15</v>
      </c>
      <c r="R32" s="16">
        <f>VLOOKUP(A32,[1]TDSheet!$A$1:$L$65536,12,0)</f>
        <v>44.4</v>
      </c>
      <c r="T32" s="16">
        <f t="shared" si="4"/>
        <v>124</v>
      </c>
    </row>
    <row r="33" spans="1:20" ht="11.1" customHeight="1" outlineLevel="2" x14ac:dyDescent="0.2">
      <c r="A33" s="6" t="s">
        <v>44</v>
      </c>
      <c r="B33" s="6" t="s">
        <v>18</v>
      </c>
      <c r="C33" s="10">
        <v>470</v>
      </c>
      <c r="D33" s="10">
        <v>72</v>
      </c>
      <c r="E33" s="10">
        <v>199</v>
      </c>
      <c r="F33" s="10">
        <v>291</v>
      </c>
      <c r="G33" s="15">
        <f>VLOOKUP(A33,[1]TDSheet!$A$1:$G$65536,7,0)</f>
        <v>0.4</v>
      </c>
      <c r="L33" s="16">
        <f t="shared" si="2"/>
        <v>39.799999999999997</v>
      </c>
      <c r="M33" s="20">
        <v>190</v>
      </c>
      <c r="N33" s="16">
        <f t="shared" si="5"/>
        <v>12.085427135678392</v>
      </c>
      <c r="O33" s="16">
        <f t="shared" si="3"/>
        <v>7.3115577889447243</v>
      </c>
      <c r="P33" s="16">
        <f>VLOOKUP(A33,[1]TDSheet!$A$1:$Q$65536,17,0)</f>
        <v>54</v>
      </c>
      <c r="Q33" s="16">
        <f>VLOOKUP(A33,[1]TDSheet!$A$1:$R$65536,18,0)</f>
        <v>29.4</v>
      </c>
      <c r="R33" s="16">
        <f>VLOOKUP(A33,[1]TDSheet!$A$1:$L$65536,12,0)</f>
        <v>37</v>
      </c>
      <c r="T33" s="16">
        <f t="shared" si="4"/>
        <v>76</v>
      </c>
    </row>
    <row r="34" spans="1:20" ht="11.1" customHeight="1" outlineLevel="2" x14ac:dyDescent="0.2">
      <c r="A34" s="6" t="s">
        <v>45</v>
      </c>
      <c r="B34" s="6" t="s">
        <v>18</v>
      </c>
      <c r="C34" s="10">
        <v>413</v>
      </c>
      <c r="D34" s="10">
        <v>168</v>
      </c>
      <c r="E34" s="10">
        <v>204</v>
      </c>
      <c r="F34" s="10">
        <v>308</v>
      </c>
      <c r="G34" s="15">
        <f>VLOOKUP(A34,[1]TDSheet!$A$1:$G$65536,7,0)</f>
        <v>0.4</v>
      </c>
      <c r="L34" s="16">
        <f t="shared" si="2"/>
        <v>40.799999999999997</v>
      </c>
      <c r="M34" s="20">
        <v>180</v>
      </c>
      <c r="N34" s="16">
        <f t="shared" si="5"/>
        <v>11.96078431372549</v>
      </c>
      <c r="O34" s="16">
        <f t="shared" si="3"/>
        <v>7.549019607843138</v>
      </c>
      <c r="P34" s="16">
        <f>VLOOKUP(A34,[1]TDSheet!$A$1:$Q$65536,17,0)</f>
        <v>53</v>
      </c>
      <c r="Q34" s="16">
        <f>VLOOKUP(A34,[1]TDSheet!$A$1:$R$65536,18,0)</f>
        <v>40.799999999999997</v>
      </c>
      <c r="R34" s="16">
        <f>VLOOKUP(A34,[1]TDSheet!$A$1:$L$65536,12,0)</f>
        <v>38.799999999999997</v>
      </c>
      <c r="T34" s="16">
        <f t="shared" si="4"/>
        <v>72</v>
      </c>
    </row>
    <row r="35" spans="1:20" ht="21.95" customHeight="1" outlineLevel="2" x14ac:dyDescent="0.2">
      <c r="A35" s="17" t="s">
        <v>46</v>
      </c>
      <c r="B35" s="17" t="s">
        <v>18</v>
      </c>
      <c r="C35" s="18">
        <v>-2</v>
      </c>
      <c r="D35" s="18"/>
      <c r="E35" s="18"/>
      <c r="F35" s="18">
        <v>-2</v>
      </c>
      <c r="G35" s="15">
        <v>0</v>
      </c>
      <c r="L35" s="16">
        <f t="shared" si="2"/>
        <v>0</v>
      </c>
      <c r="M35" s="20"/>
      <c r="N35" s="16" t="e">
        <f t="shared" si="5"/>
        <v>#DIV/0!</v>
      </c>
      <c r="O35" s="16" t="e">
        <f t="shared" si="3"/>
        <v>#DIV/0!</v>
      </c>
      <c r="P35" s="16">
        <v>0</v>
      </c>
      <c r="Q35" s="16">
        <v>0</v>
      </c>
      <c r="R35" s="16">
        <v>0</v>
      </c>
      <c r="T35" s="16">
        <f t="shared" si="4"/>
        <v>0</v>
      </c>
    </row>
    <row r="36" spans="1:20" ht="21.95" customHeight="1" outlineLevel="2" x14ac:dyDescent="0.2">
      <c r="A36" s="6" t="s">
        <v>14</v>
      </c>
      <c r="B36" s="6" t="s">
        <v>9</v>
      </c>
      <c r="C36" s="10">
        <v>340.95800000000003</v>
      </c>
      <c r="D36" s="10">
        <v>108.075</v>
      </c>
      <c r="E36" s="10">
        <v>101.327</v>
      </c>
      <c r="F36" s="10">
        <v>286.78699999999998</v>
      </c>
      <c r="G36" s="15">
        <f>VLOOKUP(A36,[1]TDSheet!$A$1:$G$65536,7,0)</f>
        <v>1</v>
      </c>
      <c r="L36" s="16">
        <f t="shared" si="2"/>
        <v>20.2654</v>
      </c>
      <c r="M36" s="20"/>
      <c r="N36" s="16">
        <f t="shared" si="5"/>
        <v>14.151558814531171</v>
      </c>
      <c r="O36" s="16">
        <f t="shared" si="3"/>
        <v>14.151558814531171</v>
      </c>
      <c r="P36" s="16">
        <f>VLOOKUP(A36,[1]TDSheet!$A$1:$Q$65536,17,0)</f>
        <v>38.124666666666663</v>
      </c>
      <c r="Q36" s="16">
        <f>VLOOKUP(A36,[1]TDSheet!$A$1:$R$65536,18,0)</f>
        <v>20.448799999999999</v>
      </c>
      <c r="R36" s="16">
        <f>VLOOKUP(A36,[1]TDSheet!$A$1:$L$65536,12,0)</f>
        <v>30.323799999999999</v>
      </c>
      <c r="T36" s="16">
        <f t="shared" si="4"/>
        <v>0</v>
      </c>
    </row>
    <row r="37" spans="1:20" ht="11.1" customHeight="1" outlineLevel="2" x14ac:dyDescent="0.2">
      <c r="A37" s="6" t="s">
        <v>15</v>
      </c>
      <c r="B37" s="6" t="s">
        <v>9</v>
      </c>
      <c r="C37" s="10">
        <v>323.14499999999998</v>
      </c>
      <c r="D37" s="10">
        <v>316.44499999999999</v>
      </c>
      <c r="E37" s="10">
        <v>246.292</v>
      </c>
      <c r="F37" s="10">
        <v>349.79599999999999</v>
      </c>
      <c r="G37" s="15">
        <f>VLOOKUP(A37,[1]TDSheet!$A$1:$G$65536,7,0)</f>
        <v>1</v>
      </c>
      <c r="L37" s="16">
        <f t="shared" si="2"/>
        <v>49.258400000000002</v>
      </c>
      <c r="M37" s="20">
        <v>240</v>
      </c>
      <c r="N37" s="16">
        <f t="shared" si="5"/>
        <v>11.973511116885648</v>
      </c>
      <c r="O37" s="16">
        <f t="shared" si="3"/>
        <v>7.1012456758644209</v>
      </c>
      <c r="P37" s="16">
        <f>VLOOKUP(A37,[1]TDSheet!$A$1:$Q$65536,17,0)</f>
        <v>29.925666666666668</v>
      </c>
      <c r="Q37" s="16">
        <f>VLOOKUP(A37,[1]TDSheet!$A$1:$R$65536,18,0)</f>
        <v>36.416600000000003</v>
      </c>
      <c r="R37" s="16">
        <f>VLOOKUP(A37,[1]TDSheet!$A$1:$L$65536,12,0)</f>
        <v>44.022199999999998</v>
      </c>
      <c r="T37" s="16">
        <f t="shared" si="4"/>
        <v>240</v>
      </c>
    </row>
    <row r="38" spans="1:20" ht="11.1" customHeight="1" outlineLevel="2" x14ac:dyDescent="0.2">
      <c r="A38" s="6" t="s">
        <v>16</v>
      </c>
      <c r="B38" s="6" t="s">
        <v>9</v>
      </c>
      <c r="C38" s="10">
        <v>62.027000000000001</v>
      </c>
      <c r="D38" s="10">
        <v>63.77</v>
      </c>
      <c r="E38" s="10">
        <v>2.1789999999999998</v>
      </c>
      <c r="F38" s="10">
        <v>123.61799999999999</v>
      </c>
      <c r="G38" s="15">
        <v>1</v>
      </c>
      <c r="L38" s="16">
        <f t="shared" si="2"/>
        <v>0.43579999999999997</v>
      </c>
      <c r="M38" s="20"/>
      <c r="N38" s="16">
        <f t="shared" si="5"/>
        <v>283.65764111977973</v>
      </c>
      <c r="O38" s="16">
        <f t="shared" si="3"/>
        <v>283.65764111977973</v>
      </c>
      <c r="P38" s="16">
        <v>17</v>
      </c>
      <c r="Q38" s="16">
        <v>9</v>
      </c>
      <c r="R38" s="16">
        <v>1</v>
      </c>
      <c r="S38" s="23" t="s">
        <v>60</v>
      </c>
      <c r="T38" s="16">
        <f t="shared" si="4"/>
        <v>0</v>
      </c>
    </row>
    <row r="39" spans="1:20" ht="11.1" customHeight="1" outlineLevel="2" x14ac:dyDescent="0.2">
      <c r="A39" s="6" t="s">
        <v>39</v>
      </c>
      <c r="B39" s="6" t="s">
        <v>9</v>
      </c>
      <c r="C39" s="10">
        <v>278.97800000000001</v>
      </c>
      <c r="D39" s="10"/>
      <c r="E39" s="10"/>
      <c r="F39" s="10">
        <v>278.97800000000001</v>
      </c>
      <c r="G39" s="15">
        <f>VLOOKUP(A39,[1]TDSheet!$A$1:$G$65536,7,0)</f>
        <v>1</v>
      </c>
      <c r="L39" s="16">
        <f t="shared" si="2"/>
        <v>0</v>
      </c>
      <c r="M39" s="20"/>
      <c r="N39" s="16" t="e">
        <f t="shared" si="5"/>
        <v>#DIV/0!</v>
      </c>
      <c r="O39" s="16" t="e">
        <f t="shared" si="3"/>
        <v>#DIV/0!</v>
      </c>
      <c r="P39" s="16">
        <f>VLOOKUP(A39,[1]TDSheet!$A$1:$Q$65536,17,0)</f>
        <v>0</v>
      </c>
      <c r="Q39" s="16">
        <f>VLOOKUP(A39,[1]TDSheet!$A$1:$R$65536,18,0)</f>
        <v>0</v>
      </c>
      <c r="R39" s="16">
        <f>VLOOKUP(A39,[1]TDSheet!$A$1:$L$65536,12,0)</f>
        <v>0</v>
      </c>
      <c r="T39" s="16">
        <f t="shared" si="4"/>
        <v>0</v>
      </c>
    </row>
    <row r="40" spans="1:20" ht="11.1" customHeight="1" outlineLevel="2" x14ac:dyDescent="0.2">
      <c r="A40" s="6" t="s">
        <v>40</v>
      </c>
      <c r="B40" s="6" t="s">
        <v>9</v>
      </c>
      <c r="C40" s="10">
        <v>243.482</v>
      </c>
      <c r="D40" s="10"/>
      <c r="E40" s="10">
        <v>73.262</v>
      </c>
      <c r="F40" s="10">
        <v>170.22</v>
      </c>
      <c r="G40" s="15">
        <f>VLOOKUP(A40,[1]TDSheet!$A$1:$G$65536,7,0)</f>
        <v>1</v>
      </c>
      <c r="L40" s="16">
        <f t="shared" si="2"/>
        <v>14.6524</v>
      </c>
      <c r="M40" s="20"/>
      <c r="N40" s="16">
        <f t="shared" si="5"/>
        <v>11.617209467391007</v>
      </c>
      <c r="O40" s="16">
        <f t="shared" si="3"/>
        <v>11.617209467391007</v>
      </c>
      <c r="P40" s="16">
        <f>VLOOKUP(A40,[1]TDSheet!$A$1:$Q$65536,17,0)</f>
        <v>0</v>
      </c>
      <c r="Q40" s="16">
        <f>VLOOKUP(A40,[1]TDSheet!$A$1:$R$65536,18,0)</f>
        <v>6.4441999999999995</v>
      </c>
      <c r="R40" s="16">
        <f>VLOOKUP(A40,[1]TDSheet!$A$1:$L$65536,12,0)</f>
        <v>9.9116</v>
      </c>
      <c r="T40" s="16">
        <f t="shared" si="4"/>
        <v>0</v>
      </c>
    </row>
    <row r="41" spans="1:20" ht="11.1" customHeight="1" outlineLevel="2" x14ac:dyDescent="0.2">
      <c r="A41" s="17" t="s">
        <v>17</v>
      </c>
      <c r="B41" s="17" t="s">
        <v>18</v>
      </c>
      <c r="C41" s="18">
        <v>-15</v>
      </c>
      <c r="D41" s="18"/>
      <c r="E41" s="18"/>
      <c r="F41" s="18">
        <v>-15</v>
      </c>
      <c r="G41" s="15">
        <v>0</v>
      </c>
      <c r="L41" s="16">
        <f t="shared" si="2"/>
        <v>0</v>
      </c>
      <c r="M41" s="20"/>
      <c r="N41" s="16" t="e">
        <f t="shared" si="5"/>
        <v>#DIV/0!</v>
      </c>
      <c r="O41" s="16" t="e">
        <f t="shared" si="3"/>
        <v>#DIV/0!</v>
      </c>
      <c r="P41" s="16">
        <f>VLOOKUP(A41,[1]TDSheet!$A$1:$Q$65536,17,0)</f>
        <v>0</v>
      </c>
      <c r="Q41" s="16">
        <f>VLOOKUP(A41,[1]TDSheet!$A$1:$R$65536,18,0)</f>
        <v>0.4</v>
      </c>
      <c r="R41" s="16">
        <f>VLOOKUP(A41,[1]TDSheet!$A$1:$L$65536,12,0)</f>
        <v>2.6</v>
      </c>
      <c r="T41" s="16">
        <f t="shared" si="4"/>
        <v>0</v>
      </c>
    </row>
    <row r="42" spans="1:20" ht="11.1" customHeight="1" outlineLevel="2" x14ac:dyDescent="0.2">
      <c r="A42" s="19" t="s">
        <v>19</v>
      </c>
      <c r="B42" s="6" t="s">
        <v>18</v>
      </c>
      <c r="C42" s="10">
        <v>418</v>
      </c>
      <c r="D42" s="10"/>
      <c r="E42" s="10">
        <v>76</v>
      </c>
      <c r="F42" s="10">
        <v>334</v>
      </c>
      <c r="G42" s="15">
        <f>VLOOKUP(A42,[1]TDSheet!$A$1:$G$65536,7,0)</f>
        <v>0</v>
      </c>
      <c r="L42" s="16">
        <f t="shared" si="2"/>
        <v>15.2</v>
      </c>
      <c r="M42" s="20"/>
      <c r="N42" s="16">
        <f t="shared" si="5"/>
        <v>21.973684210526315</v>
      </c>
      <c r="O42" s="16">
        <f t="shared" si="3"/>
        <v>21.973684210526315</v>
      </c>
      <c r="P42" s="16">
        <f>VLOOKUP(A42,[1]TDSheet!$A$1:$Q$65536,17,0)</f>
        <v>0</v>
      </c>
      <c r="Q42" s="16">
        <f>VLOOKUP(A42,[1]TDSheet!$A$1:$R$65536,18,0)</f>
        <v>0</v>
      </c>
      <c r="R42" s="16">
        <f>VLOOKUP(A42,[1]TDSheet!$A$1:$L$65536,12,0)</f>
        <v>7.2</v>
      </c>
      <c r="S42" s="23" t="s">
        <v>60</v>
      </c>
      <c r="T42" s="16">
        <f t="shared" si="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2023-08-17T06:28:03Z</dcterms:modified>
</cp:coreProperties>
</file>