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8,23\09,08,23 КИ\"/>
    </mc:Choice>
  </mc:AlternateContent>
  <xr:revisionPtr revIDLastSave="0" documentId="13_ncr:1_{0D04F906-1A54-4B0C-8C2D-EED800A398C1}" xr6:coauthVersionLast="45" xr6:coauthVersionMax="45" xr10:uidLastSave="{00000000-0000-0000-0000-000000000000}"/>
  <bookViews>
    <workbookView xWindow="-120" yWindow="-120" windowWidth="29040" windowHeight="15840" tabRatio="492" xr2:uid="{00000000-000D-0000-FFFF-FFFF00000000}"/>
  </bookViews>
  <sheets>
    <sheet name="TDSheet" sheetId="1" r:id="rId1"/>
  </sheets>
  <externalReferences>
    <externalReference r:id="rId2"/>
    <externalReference r:id="rId3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9" i="1" l="1"/>
  <c r="Z40" i="1"/>
  <c r="Z41" i="1"/>
  <c r="Z42" i="1"/>
  <c r="Z43" i="1"/>
  <c r="Z44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38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6" i="1"/>
  <c r="Y61" i="1" l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6" i="1"/>
  <c r="U67" i="1"/>
  <c r="V67" i="1"/>
  <c r="W67" i="1"/>
  <c r="L7" i="1"/>
  <c r="L8" i="1"/>
  <c r="L9" i="1"/>
  <c r="L10" i="1"/>
  <c r="L11" i="1"/>
  <c r="L12" i="1"/>
  <c r="R12" i="1" s="1"/>
  <c r="L13" i="1"/>
  <c r="L14" i="1"/>
  <c r="L15" i="1"/>
  <c r="L16" i="1"/>
  <c r="R16" i="1" s="1"/>
  <c r="L17" i="1"/>
  <c r="L18" i="1"/>
  <c r="R18" i="1" s="1"/>
  <c r="L19" i="1"/>
  <c r="L20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R39" i="1" s="1"/>
  <c r="L40" i="1"/>
  <c r="L41" i="1"/>
  <c r="L42" i="1"/>
  <c r="L43" i="1"/>
  <c r="L44" i="1"/>
  <c r="L45" i="1"/>
  <c r="L46" i="1"/>
  <c r="L47" i="1"/>
  <c r="L48" i="1"/>
  <c r="L49" i="1"/>
  <c r="L50" i="1"/>
  <c r="L52" i="1"/>
  <c r="L53" i="1"/>
  <c r="L54" i="1"/>
  <c r="L55" i="1"/>
  <c r="L56" i="1"/>
  <c r="L57" i="1"/>
  <c r="L58" i="1"/>
  <c r="L59" i="1"/>
  <c r="L60" i="1"/>
  <c r="L61" i="1"/>
  <c r="L62" i="1"/>
  <c r="R62" i="1" s="1"/>
  <c r="L63" i="1"/>
  <c r="L64" i="1"/>
  <c r="L65" i="1"/>
  <c r="R66" i="1"/>
  <c r="L68" i="1"/>
  <c r="L69" i="1"/>
  <c r="L70" i="1"/>
  <c r="L71" i="1"/>
  <c r="L72" i="1"/>
  <c r="L73" i="1"/>
  <c r="R73" i="1" s="1"/>
  <c r="L74" i="1"/>
  <c r="L75" i="1"/>
  <c r="L76" i="1"/>
  <c r="L77" i="1"/>
  <c r="R77" i="1" s="1"/>
  <c r="L6" i="1"/>
  <c r="R6" i="1" s="1"/>
  <c r="R7" i="1"/>
  <c r="R11" i="1"/>
  <c r="R13" i="1"/>
  <c r="R15" i="1"/>
  <c r="R17" i="1"/>
  <c r="R19" i="1"/>
  <c r="R26" i="1"/>
  <c r="R28" i="1"/>
  <c r="R32" i="1"/>
  <c r="R44" i="1"/>
  <c r="R48" i="1"/>
  <c r="R51" i="1"/>
  <c r="R59" i="1"/>
  <c r="R61" i="1"/>
  <c r="R65" i="1"/>
  <c r="R68" i="1"/>
  <c r="R72" i="1"/>
  <c r="R76" i="1"/>
  <c r="N6" i="1"/>
  <c r="N7" i="1"/>
  <c r="N11" i="1"/>
  <c r="N13" i="1"/>
  <c r="N14" i="1"/>
  <c r="N15" i="1"/>
  <c r="N16" i="1"/>
  <c r="N17" i="1"/>
  <c r="N18" i="1"/>
  <c r="N19" i="1"/>
  <c r="N25" i="1"/>
  <c r="N26" i="1"/>
  <c r="N27" i="1"/>
  <c r="N28" i="1"/>
  <c r="N29" i="1"/>
  <c r="N32" i="1"/>
  <c r="N33" i="1"/>
  <c r="N39" i="1"/>
  <c r="N41" i="1"/>
  <c r="N43" i="1"/>
  <c r="N44" i="1"/>
  <c r="N45" i="1"/>
  <c r="N48" i="1"/>
  <c r="N49" i="1"/>
  <c r="N51" i="1"/>
  <c r="N59" i="1"/>
  <c r="N61" i="1"/>
  <c r="N62" i="1"/>
  <c r="N65" i="1"/>
  <c r="N66" i="1"/>
  <c r="N68" i="1"/>
  <c r="N72" i="1"/>
  <c r="N73" i="1"/>
  <c r="N76" i="1"/>
  <c r="N77" i="1"/>
  <c r="N12" i="1"/>
  <c r="J7" i="1"/>
  <c r="J11" i="1"/>
  <c r="J12" i="1"/>
  <c r="J13" i="1"/>
  <c r="J14" i="1"/>
  <c r="J15" i="1"/>
  <c r="J16" i="1"/>
  <c r="J17" i="1"/>
  <c r="J18" i="1"/>
  <c r="J19" i="1"/>
  <c r="J25" i="1"/>
  <c r="J26" i="1"/>
  <c r="J27" i="1"/>
  <c r="J28" i="1"/>
  <c r="J29" i="1"/>
  <c r="J32" i="1"/>
  <c r="J33" i="1"/>
  <c r="J39" i="1"/>
  <c r="J41" i="1"/>
  <c r="J43" i="1"/>
  <c r="J44" i="1"/>
  <c r="J45" i="1"/>
  <c r="J48" i="1"/>
  <c r="J49" i="1"/>
  <c r="J51" i="1"/>
  <c r="J59" i="1"/>
  <c r="J61" i="1"/>
  <c r="J62" i="1"/>
  <c r="J65" i="1"/>
  <c r="J66" i="1"/>
  <c r="J68" i="1"/>
  <c r="J72" i="1"/>
  <c r="J73" i="1"/>
  <c r="J76" i="1"/>
  <c r="J77" i="1"/>
  <c r="J6" i="1"/>
  <c r="K8" i="1"/>
  <c r="J8" i="1" s="1"/>
  <c r="K9" i="1"/>
  <c r="J9" i="1" s="1"/>
  <c r="N9" i="1" s="1"/>
  <c r="R9" i="1" s="1"/>
  <c r="K10" i="1"/>
  <c r="J10" i="1" s="1"/>
  <c r="N10" i="1" s="1"/>
  <c r="K20" i="1"/>
  <c r="J20" i="1" s="1"/>
  <c r="N20" i="1" s="1"/>
  <c r="K21" i="1"/>
  <c r="J21" i="1" s="1"/>
  <c r="N21" i="1" s="1"/>
  <c r="K22" i="1"/>
  <c r="J22" i="1" s="1"/>
  <c r="N22" i="1" s="1"/>
  <c r="K23" i="1"/>
  <c r="J23" i="1" s="1"/>
  <c r="N23" i="1" s="1"/>
  <c r="K24" i="1"/>
  <c r="J24" i="1" s="1"/>
  <c r="N24" i="1" s="1"/>
  <c r="K30" i="1"/>
  <c r="J30" i="1" s="1"/>
  <c r="N30" i="1" s="1"/>
  <c r="K31" i="1"/>
  <c r="J31" i="1" s="1"/>
  <c r="N31" i="1" s="1"/>
  <c r="K34" i="1"/>
  <c r="J34" i="1" s="1"/>
  <c r="N34" i="1" s="1"/>
  <c r="R34" i="1" s="1"/>
  <c r="K35" i="1"/>
  <c r="J35" i="1" s="1"/>
  <c r="N35" i="1" s="1"/>
  <c r="K36" i="1"/>
  <c r="J36" i="1" s="1"/>
  <c r="N36" i="1" s="1"/>
  <c r="R36" i="1" s="1"/>
  <c r="K37" i="1"/>
  <c r="J37" i="1" s="1"/>
  <c r="N37" i="1" s="1"/>
  <c r="K38" i="1"/>
  <c r="J38" i="1" s="1"/>
  <c r="N38" i="1" s="1"/>
  <c r="R38" i="1" s="1"/>
  <c r="K40" i="1"/>
  <c r="J40" i="1" s="1"/>
  <c r="N40" i="1" s="1"/>
  <c r="R40" i="1" s="1"/>
  <c r="K42" i="1"/>
  <c r="J42" i="1" s="1"/>
  <c r="N42" i="1" s="1"/>
  <c r="R42" i="1" s="1"/>
  <c r="K46" i="1"/>
  <c r="J46" i="1" s="1"/>
  <c r="N46" i="1" s="1"/>
  <c r="R46" i="1" s="1"/>
  <c r="K47" i="1"/>
  <c r="J47" i="1" s="1"/>
  <c r="N47" i="1" s="1"/>
  <c r="K50" i="1"/>
  <c r="J50" i="1" s="1"/>
  <c r="N50" i="1" s="1"/>
  <c r="K52" i="1"/>
  <c r="J52" i="1" s="1"/>
  <c r="N52" i="1" s="1"/>
  <c r="K53" i="1"/>
  <c r="J53" i="1" s="1"/>
  <c r="N53" i="1" s="1"/>
  <c r="K54" i="1"/>
  <c r="J54" i="1" s="1"/>
  <c r="N54" i="1" s="1"/>
  <c r="K55" i="1"/>
  <c r="J55" i="1" s="1"/>
  <c r="N55" i="1" s="1"/>
  <c r="R55" i="1" s="1"/>
  <c r="K56" i="1"/>
  <c r="J56" i="1" s="1"/>
  <c r="N56" i="1" s="1"/>
  <c r="K57" i="1"/>
  <c r="J57" i="1" s="1"/>
  <c r="N57" i="1" s="1"/>
  <c r="R57" i="1" s="1"/>
  <c r="K58" i="1"/>
  <c r="J58" i="1" s="1"/>
  <c r="N58" i="1" s="1"/>
  <c r="K60" i="1"/>
  <c r="J60" i="1" s="1"/>
  <c r="N60" i="1" s="1"/>
  <c r="K63" i="1"/>
  <c r="J63" i="1" s="1"/>
  <c r="N63" i="1" s="1"/>
  <c r="R63" i="1" s="1"/>
  <c r="K64" i="1"/>
  <c r="J64" i="1" s="1"/>
  <c r="N64" i="1" s="1"/>
  <c r="K69" i="1"/>
  <c r="J69" i="1" s="1"/>
  <c r="N69" i="1" s="1"/>
  <c r="K70" i="1"/>
  <c r="J70" i="1" s="1"/>
  <c r="N70" i="1" s="1"/>
  <c r="R70" i="1" s="1"/>
  <c r="K71" i="1"/>
  <c r="J71" i="1" s="1"/>
  <c r="N71" i="1" s="1"/>
  <c r="K74" i="1"/>
  <c r="J74" i="1" s="1"/>
  <c r="N74" i="1" s="1"/>
  <c r="K75" i="1"/>
  <c r="J75" i="1" s="1"/>
  <c r="N75" i="1" s="1"/>
  <c r="F5" i="1"/>
  <c r="E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8" i="1"/>
  <c r="W69" i="1"/>
  <c r="W70" i="1"/>
  <c r="W71" i="1"/>
  <c r="W72" i="1"/>
  <c r="W73" i="1"/>
  <c r="W74" i="1"/>
  <c r="W75" i="1"/>
  <c r="W76" i="1"/>
  <c r="W77" i="1"/>
  <c r="W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8" i="1"/>
  <c r="V69" i="1"/>
  <c r="V70" i="1"/>
  <c r="V71" i="1"/>
  <c r="V72" i="1"/>
  <c r="V73" i="1"/>
  <c r="V74" i="1"/>
  <c r="V75" i="1"/>
  <c r="V76" i="1"/>
  <c r="V77" i="1"/>
  <c r="V6" i="1"/>
  <c r="G9" i="1"/>
  <c r="G10" i="1"/>
  <c r="G11" i="1"/>
  <c r="G12" i="1"/>
  <c r="G14" i="1"/>
  <c r="G15" i="1"/>
  <c r="G16" i="1"/>
  <c r="G19" i="1"/>
  <c r="G20" i="1"/>
  <c r="G22" i="1"/>
  <c r="G23" i="1"/>
  <c r="G24" i="1"/>
  <c r="G25" i="1"/>
  <c r="G26" i="1"/>
  <c r="G27" i="1"/>
  <c r="G28" i="1"/>
  <c r="G29" i="1"/>
  <c r="G30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Z45" i="1" s="1"/>
  <c r="Z5" i="1" s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8" i="1"/>
  <c r="G69" i="1"/>
  <c r="G70" i="1"/>
  <c r="G71" i="1"/>
  <c r="G72" i="1"/>
  <c r="G73" i="1"/>
  <c r="G74" i="1"/>
  <c r="G75" i="1"/>
  <c r="G76" i="1"/>
  <c r="G77" i="1"/>
  <c r="G8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8" i="1"/>
  <c r="U69" i="1"/>
  <c r="U70" i="1"/>
  <c r="U71" i="1"/>
  <c r="U72" i="1"/>
  <c r="U73" i="1"/>
  <c r="U74" i="1"/>
  <c r="U75" i="1"/>
  <c r="U76" i="1"/>
  <c r="U77" i="1"/>
  <c r="U6" i="1"/>
  <c r="P5" i="1"/>
  <c r="M5" i="1"/>
  <c r="K5" i="1"/>
  <c r="I5" i="1"/>
  <c r="H5" i="1"/>
  <c r="Y45" i="1" l="1"/>
  <c r="R45" i="1"/>
  <c r="Q45" i="1"/>
  <c r="Y5" i="1"/>
  <c r="R30" i="1"/>
  <c r="R21" i="1"/>
  <c r="J5" i="1"/>
  <c r="N8" i="1"/>
  <c r="R74" i="1"/>
  <c r="R53" i="1"/>
  <c r="R50" i="1"/>
  <c r="R24" i="1"/>
  <c r="R22" i="1"/>
  <c r="U5" i="1"/>
  <c r="V5" i="1"/>
  <c r="W5" i="1"/>
  <c r="R75" i="1"/>
  <c r="R71" i="1"/>
  <c r="R69" i="1"/>
  <c r="R64" i="1"/>
  <c r="R58" i="1"/>
  <c r="R56" i="1"/>
  <c r="R54" i="1"/>
  <c r="R47" i="1"/>
  <c r="R37" i="1"/>
  <c r="R8" i="1"/>
  <c r="R49" i="1"/>
  <c r="R43" i="1"/>
  <c r="R41" i="1"/>
  <c r="R35" i="1"/>
  <c r="R33" i="1"/>
  <c r="R31" i="1"/>
  <c r="R29" i="1"/>
  <c r="R27" i="1"/>
  <c r="R25" i="1"/>
  <c r="R23" i="1"/>
  <c r="R60" i="1"/>
  <c r="R52" i="1"/>
  <c r="R20" i="1"/>
  <c r="R14" i="1"/>
  <c r="R10" i="1"/>
  <c r="L5" i="1"/>
  <c r="N5" i="1"/>
  <c r="O5" i="1" l="1"/>
</calcChain>
</file>

<file path=xl/sharedStrings.xml><?xml version="1.0" encoding="utf-8"?>
<sst xmlns="http://schemas.openxmlformats.org/spreadsheetml/2006/main" count="177" uniqueCount="100">
  <si>
    <t>Период: 03.08.2023 - 10.08.2023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</si>
  <si>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</si>
  <si>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</si>
  <si>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</si>
  <si>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</si>
  <si>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</si>
  <si>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</si>
  <si>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</si>
  <si>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</si>
  <si>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</si>
  <si>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</si>
  <si>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</si>
  <si>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</si>
  <si>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</si>
  <si>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</si>
  <si>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024  Колбаса Классическая, Вязанка вектор 0,5кг, ПОКОМ</t>
  </si>
  <si>
    <t>шт</t>
  </si>
  <si>
    <t xml:space="preserve"> 025  Колбаса Молочная стародворская, Вязанка вектор 0,5 кг,ПОКОМ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</si>
  <si>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</si>
  <si>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</si>
  <si>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339  Колбаса вареная Филейская ТМ Вязанка ТС Классическая, 0,40 кг.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</si>
  <si>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</si>
  <si>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</si>
  <si>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</si>
  <si>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</si>
  <si>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</si>
  <si>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</si>
  <si>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</si>
  <si>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</si>
  <si>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</si>
  <si>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</si>
  <si>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</si>
  <si>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</si>
  <si>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</si>
  <si>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</si>
  <si>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</si>
  <si>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</si>
  <si>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</si>
  <si>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</si>
  <si>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</si>
  <si>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</si>
  <si>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</si>
  <si>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</si>
  <si>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256  Сосиски Молочные для завтрака, п/а МГС, ВЕС, ТМ Стародворье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</si>
  <si>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</si>
  <si>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</si>
  <si>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</si>
  <si>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</si>
  <si>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</si>
  <si>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</si>
  <si>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</si>
  <si>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</si>
  <si>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</si>
  <si>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</si>
  <si>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</si>
  <si>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</si>
  <si>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</si>
  <si>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</si>
  <si>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</si>
  <si>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</si>
  <si>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</si>
  <si>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</si>
  <si>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</si>
  <si>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</si>
  <si>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082  Колбаса Стародворская, 0,4кг, ТС Старый двор 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</si>
  <si>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</si>
  <si>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</si>
  <si>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</si>
  <si>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</si>
  <si>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</si>
  <si>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</si>
  <si>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</si>
  <si>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</si>
  <si>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</si>
  <si>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</si>
  <si>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</si>
  <si>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</si>
  <si>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</si>
  <si>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309  Сосиски Сочинки с сыром 0,4 кг ТМ Стародворье 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</si>
  <si>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</si>
  <si>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</si>
  <si>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</si>
  <si>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</si>
  <si>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</si>
  <si>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</si>
  <si>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</si>
  <si>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</si>
  <si>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</si>
  <si>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>запас</t>
  </si>
  <si>
    <t>запас без заказа</t>
  </si>
  <si>
    <t>кон ост</t>
  </si>
  <si>
    <t>ср 20,07</t>
  </si>
  <si>
    <t>ср 27,07</t>
  </si>
  <si>
    <t>коментарий</t>
  </si>
  <si>
    <t>вес</t>
  </si>
  <si>
    <t>заказ 1</t>
  </si>
  <si>
    <t>заказ 2</t>
  </si>
  <si>
    <t>ср 03,08</t>
  </si>
  <si>
    <t xml:space="preserve">314 Колбаса вареная Филейская ТМ Вязанка ТС Классическая в оболочке полиамид.  ПОКОМ </t>
  </si>
  <si>
    <t>увеличить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</si>
</sst>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2" xfId="0" applyNumberFormat="1" applyFont="1" applyFill="1" applyBorder="1" applyAlignment="1">
      <alignment horizontal="right" vertical="top"/>
    </xf>
    <xf numFmtId="164" fontId="4" fillId="0" borderId="0" xfId="0" applyNumberFormat="1" applyFont="1"/>
    <xf numFmtId="2" fontId="0" fillId="0" borderId="0" xfId="0" applyNumberFormat="1" applyAlignment="1"/>
    <xf numFmtId="164" fontId="0" fillId="0" borderId="0" xfId="0" applyNumberFormat="1" applyAlignment="1"/>
    <xf numFmtId="164" fontId="0" fillId="0" borderId="3" xfId="0" applyNumberFormat="1" applyBorder="1" applyAlignment="1"/>
    <xf numFmtId="164" fontId="0" fillId="5" borderId="3" xfId="0" applyNumberFormat="1" applyFill="1" applyBorder="1" applyAlignment="1"/>
    <xf numFmtId="164" fontId="0" fillId="5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03,08,23%20&#1050;&#1048;/&#1076;&#1074;%2003,08,23%20&#1084;&#1083;&#1088;&#1089;&#109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5;&#1072;&#1090;&#1103;&#1082;&#1072;_&#1055;&#1086;&#1083;&#1103;&#1082;&#1086;&#1074;%2004,08,23-10,08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21.07.2023 - 28.07.2023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без опта</v>
          </cell>
          <cell r="K3" t="str">
            <v>опт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заказ</v>
          </cell>
          <cell r="Q3" t="str">
            <v>запас</v>
          </cell>
          <cell r="R3" t="str">
            <v>запас без заказа</v>
          </cell>
          <cell r="S3" t="str">
            <v>кон ост</v>
          </cell>
          <cell r="T3" t="str">
            <v>опт</v>
          </cell>
          <cell r="U3" t="str">
            <v>ср 12,07</v>
          </cell>
          <cell r="V3" t="str">
            <v>ср 20,07</v>
          </cell>
          <cell r="W3" t="str">
            <v>ср 27,07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M4" t="str">
            <v>31,07,</v>
          </cell>
        </row>
        <row r="5">
          <cell r="E5">
            <v>57410.322999999997</v>
          </cell>
          <cell r="F5">
            <v>43043.498000000007</v>
          </cell>
          <cell r="H5">
            <v>0</v>
          </cell>
          <cell r="I5">
            <v>0</v>
          </cell>
          <cell r="J5">
            <v>26487.745000000003</v>
          </cell>
          <cell r="K5">
            <v>30922.577999999998</v>
          </cell>
          <cell r="L5">
            <v>0</v>
          </cell>
          <cell r="M5">
            <v>18414.7634</v>
          </cell>
          <cell r="N5">
            <v>5297.5489999999991</v>
          </cell>
          <cell r="O5">
            <v>8740</v>
          </cell>
          <cell r="P5">
            <v>7000</v>
          </cell>
          <cell r="U5">
            <v>4979.3099999999995</v>
          </cell>
          <cell r="V5">
            <v>4332.8980000000001</v>
          </cell>
          <cell r="W5">
            <v>5911.9388000000008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D6">
            <v>0.57599999999999996</v>
          </cell>
          <cell r="E6">
            <v>-0.85699999999999998</v>
          </cell>
          <cell r="F6">
            <v>0.57599999999999996</v>
          </cell>
          <cell r="G6">
            <v>1</v>
          </cell>
          <cell r="J6">
            <v>-0.85699999999999998</v>
          </cell>
          <cell r="K6">
            <v>0</v>
          </cell>
          <cell r="M6">
            <v>0</v>
          </cell>
          <cell r="N6">
            <v>-0.1714</v>
          </cell>
          <cell r="Q6">
            <v>-3.3605600933488913</v>
          </cell>
          <cell r="R6">
            <v>-3.3605600933488913</v>
          </cell>
          <cell r="U6">
            <v>0</v>
          </cell>
          <cell r="V6">
            <v>0</v>
          </cell>
          <cell r="W6">
            <v>-0.1152</v>
          </cell>
        </row>
        <row r="7">
          <cell r="A7" t="str">
            <v xml:space="preserve"> 009  Колбаса Классическая, Вязанка вектор, ВЕС., ВсхЗв. ПОКОМ</v>
          </cell>
          <cell r="B7" t="str">
            <v>кг</v>
          </cell>
          <cell r="C7">
            <v>8.3160000000000007</v>
          </cell>
          <cell r="F7">
            <v>8.3160000000000007</v>
          </cell>
          <cell r="G7">
            <v>1</v>
          </cell>
          <cell r="K7">
            <v>0</v>
          </cell>
          <cell r="M7">
            <v>0</v>
          </cell>
          <cell r="N7">
            <v>0</v>
          </cell>
          <cell r="Q7" t="e">
            <v>#DIV/0!</v>
          </cell>
          <cell r="R7" t="e">
            <v>#DIV/0!</v>
          </cell>
          <cell r="U7">
            <v>0</v>
          </cell>
          <cell r="V7">
            <v>0</v>
          </cell>
          <cell r="W7">
            <v>0</v>
          </cell>
        </row>
        <row r="8">
          <cell r="A8" t="str">
            <v xml:space="preserve"> 013  Сардельки Вязанка Стародворские NDX, ВЕС.  ПОКОМ</v>
          </cell>
          <cell r="B8" t="str">
            <v>кг</v>
          </cell>
          <cell r="D8">
            <v>277.81900000000002</v>
          </cell>
          <cell r="E8">
            <v>121.217</v>
          </cell>
          <cell r="F8">
            <v>120.729</v>
          </cell>
          <cell r="G8">
            <v>1</v>
          </cell>
          <cell r="J8">
            <v>121.217</v>
          </cell>
          <cell r="K8">
            <v>0</v>
          </cell>
          <cell r="M8">
            <v>0</v>
          </cell>
          <cell r="N8">
            <v>24.243400000000001</v>
          </cell>
          <cell r="O8">
            <v>170</v>
          </cell>
          <cell r="Q8">
            <v>11.99208856843512</v>
          </cell>
          <cell r="R8">
            <v>4.9798708101998894</v>
          </cell>
          <cell r="U8">
            <v>0</v>
          </cell>
          <cell r="V8">
            <v>14.180400000000001</v>
          </cell>
          <cell r="W8">
            <v>0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1.1200000000000001</v>
          </cell>
          <cell r="D9">
            <v>1130.943</v>
          </cell>
          <cell r="E9">
            <v>717.61900000000003</v>
          </cell>
          <cell r="F9">
            <v>450.73</v>
          </cell>
          <cell r="G9">
            <v>1</v>
          </cell>
          <cell r="J9">
            <v>511.70499999999998</v>
          </cell>
          <cell r="K9">
            <v>205.91400000000004</v>
          </cell>
          <cell r="M9">
            <v>430</v>
          </cell>
          <cell r="N9">
            <v>102.34099999999999</v>
          </cell>
          <cell r="O9">
            <v>350</v>
          </cell>
          <cell r="Q9">
            <v>12.025776570484949</v>
          </cell>
          <cell r="R9">
            <v>8.6058373476905654</v>
          </cell>
          <cell r="U9">
            <v>93.504999999999995</v>
          </cell>
          <cell r="V9">
            <v>15.0154</v>
          </cell>
          <cell r="W9">
            <v>82.028599999999997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2.59</v>
          </cell>
          <cell r="D10">
            <v>1405.604</v>
          </cell>
          <cell r="E10">
            <v>633.48400000000004</v>
          </cell>
          <cell r="F10">
            <v>767.66300000000001</v>
          </cell>
          <cell r="G10">
            <v>1</v>
          </cell>
          <cell r="J10">
            <v>535.04899999999998</v>
          </cell>
          <cell r="K10">
            <v>98.435000000000059</v>
          </cell>
          <cell r="M10">
            <v>0</v>
          </cell>
          <cell r="N10">
            <v>107.0098</v>
          </cell>
          <cell r="O10">
            <v>500</v>
          </cell>
          <cell r="Q10">
            <v>11.846232774942109</v>
          </cell>
          <cell r="R10">
            <v>7.1737635244622453</v>
          </cell>
          <cell r="U10">
            <v>116.7058</v>
          </cell>
          <cell r="V10">
            <v>8.5614000000000008</v>
          </cell>
          <cell r="W10">
            <v>74.856399999999994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7.2</v>
          </cell>
          <cell r="D11">
            <v>451.52600000000001</v>
          </cell>
          <cell r="E11">
            <v>227.11699999999999</v>
          </cell>
          <cell r="F11">
            <v>342.988</v>
          </cell>
          <cell r="G11">
            <v>1</v>
          </cell>
          <cell r="J11">
            <v>193.64099999999999</v>
          </cell>
          <cell r="K11">
            <v>33.475999999999999</v>
          </cell>
          <cell r="M11">
            <v>0</v>
          </cell>
          <cell r="N11">
            <v>38.728200000000001</v>
          </cell>
          <cell r="O11">
            <v>120</v>
          </cell>
          <cell r="Q11">
            <v>11.954802960116917</v>
          </cell>
          <cell r="R11">
            <v>8.8562856006734112</v>
          </cell>
          <cell r="U11">
            <v>0</v>
          </cell>
          <cell r="V11">
            <v>43.3628</v>
          </cell>
          <cell r="W11">
            <v>0</v>
          </cell>
        </row>
        <row r="12">
          <cell r="A12" t="str">
            <v xml:space="preserve"> 024  Колбаса Классическая, Вязанка вектор 0,5кг, ПОКОМ</v>
          </cell>
          <cell r="B12" t="str">
            <v>шт</v>
          </cell>
          <cell r="C12">
            <v>45</v>
          </cell>
          <cell r="F12">
            <v>45</v>
          </cell>
          <cell r="G12">
            <v>0.5</v>
          </cell>
          <cell r="K12">
            <v>0</v>
          </cell>
          <cell r="M12">
            <v>0</v>
          </cell>
          <cell r="N12">
            <v>0</v>
          </cell>
          <cell r="Q12" t="e">
            <v>#DIV/0!</v>
          </cell>
          <cell r="R12" t="e">
            <v>#DIV/0!</v>
          </cell>
          <cell r="U12">
            <v>0</v>
          </cell>
          <cell r="V12">
            <v>0</v>
          </cell>
          <cell r="W12">
            <v>0</v>
          </cell>
        </row>
        <row r="13">
          <cell r="A13" t="str">
            <v xml:space="preserve"> 025  Колбаса Молочная стародворская, Вязанка вектор 0,5 кг,ПОКОМ</v>
          </cell>
          <cell r="B13" t="str">
            <v>шт</v>
          </cell>
          <cell r="C13">
            <v>1</v>
          </cell>
          <cell r="F13">
            <v>1</v>
          </cell>
          <cell r="G13">
            <v>0.5</v>
          </cell>
          <cell r="K13">
            <v>0</v>
          </cell>
          <cell r="M13">
            <v>0</v>
          </cell>
          <cell r="N13">
            <v>0</v>
          </cell>
          <cell r="Q13" t="e">
            <v>#DIV/0!</v>
          </cell>
          <cell r="R13" t="e">
            <v>#DIV/0!</v>
          </cell>
          <cell r="U13">
            <v>0</v>
          </cell>
          <cell r="V13">
            <v>0</v>
          </cell>
          <cell r="W13">
            <v>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</v>
          </cell>
          <cell r="D14">
            <v>54</v>
          </cell>
          <cell r="E14">
            <v>3</v>
          </cell>
          <cell r="F14">
            <v>2.6339999999999999</v>
          </cell>
          <cell r="G14">
            <v>0.45</v>
          </cell>
          <cell r="J14">
            <v>3</v>
          </cell>
          <cell r="K14">
            <v>0</v>
          </cell>
          <cell r="M14">
            <v>70</v>
          </cell>
          <cell r="N14">
            <v>0.6</v>
          </cell>
          <cell r="Q14">
            <v>121.05666666666667</v>
          </cell>
          <cell r="R14">
            <v>121.05666666666667</v>
          </cell>
          <cell r="U14">
            <v>0</v>
          </cell>
          <cell r="V14">
            <v>0</v>
          </cell>
          <cell r="W14">
            <v>9.8732000000000006</v>
          </cell>
        </row>
        <row r="15">
          <cell r="A15" t="str">
            <v xml:space="preserve"> 043  Ветчина Нежная ТМ Особый рецепт, п/а, 0,4кг    ПОКОМ</v>
          </cell>
          <cell r="B15" t="str">
            <v>шт</v>
          </cell>
          <cell r="C15">
            <v>2</v>
          </cell>
          <cell r="F15">
            <v>2</v>
          </cell>
          <cell r="G15">
            <v>0.4</v>
          </cell>
          <cell r="K15">
            <v>0</v>
          </cell>
          <cell r="M15">
            <v>0</v>
          </cell>
          <cell r="N15">
            <v>0</v>
          </cell>
          <cell r="Q15" t="e">
            <v>#DIV/0!</v>
          </cell>
          <cell r="R15" t="e">
            <v>#DIV/0!</v>
          </cell>
          <cell r="U15">
            <v>0</v>
          </cell>
          <cell r="V15">
            <v>0</v>
          </cell>
          <cell r="W15">
            <v>0</v>
          </cell>
        </row>
        <row r="16">
          <cell r="A16" t="str">
            <v xml:space="preserve"> 058  Колбаса Докторская Особая ТМ Особый рецепт,  0,5кг, ПОКОМ</v>
          </cell>
          <cell r="B16" t="str">
            <v>шт</v>
          </cell>
          <cell r="D16">
            <v>160</v>
          </cell>
          <cell r="E16">
            <v>211</v>
          </cell>
          <cell r="F16">
            <v>160</v>
          </cell>
          <cell r="G16">
            <v>0.5</v>
          </cell>
          <cell r="J16">
            <v>111</v>
          </cell>
          <cell r="K16">
            <v>100</v>
          </cell>
          <cell r="M16">
            <v>0</v>
          </cell>
          <cell r="N16">
            <v>22.2</v>
          </cell>
          <cell r="O16">
            <v>100</v>
          </cell>
          <cell r="Q16">
            <v>11.711711711711713</v>
          </cell>
          <cell r="R16">
            <v>7.2072072072072073</v>
          </cell>
          <cell r="U16">
            <v>0</v>
          </cell>
          <cell r="V16">
            <v>20</v>
          </cell>
          <cell r="W16">
            <v>0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B17" t="str">
            <v>шт</v>
          </cell>
          <cell r="C17">
            <v>1</v>
          </cell>
          <cell r="F17">
            <v>1</v>
          </cell>
          <cell r="G17">
            <v>0.3</v>
          </cell>
          <cell r="K17">
            <v>0</v>
          </cell>
          <cell r="M17">
            <v>0</v>
          </cell>
          <cell r="N17">
            <v>0</v>
          </cell>
          <cell r="Q17" t="e">
            <v>#DIV/0!</v>
          </cell>
          <cell r="R17" t="e">
            <v>#DIV/0!</v>
          </cell>
          <cell r="U17">
            <v>0</v>
          </cell>
          <cell r="V17">
            <v>0</v>
          </cell>
          <cell r="W17">
            <v>0</v>
          </cell>
        </row>
        <row r="18">
          <cell r="A18" t="str">
            <v xml:space="preserve"> 068  Колбаса Особая ТМ Особый рецепт, 0,5 кг, ПОКОМ</v>
          </cell>
          <cell r="B18" t="str">
            <v>шт</v>
          </cell>
          <cell r="C18">
            <v>6</v>
          </cell>
          <cell r="F18">
            <v>6</v>
          </cell>
          <cell r="G18">
            <v>0.5</v>
          </cell>
          <cell r="K18">
            <v>0</v>
          </cell>
          <cell r="M18">
            <v>0</v>
          </cell>
          <cell r="N18">
            <v>0</v>
          </cell>
          <cell r="Q18" t="e">
            <v>#DIV/0!</v>
          </cell>
          <cell r="R18" t="e">
            <v>#DIV/0!</v>
          </cell>
          <cell r="U18">
            <v>0</v>
          </cell>
          <cell r="V18">
            <v>0</v>
          </cell>
          <cell r="W18">
            <v>0</v>
          </cell>
        </row>
        <row r="19">
          <cell r="A19" t="str">
            <v xml:space="preserve"> 082  Колбаса Стародворская, 0,4кг, ТС Старый двор  ПОКОМ</v>
          </cell>
          <cell r="B19" t="str">
            <v>шт</v>
          </cell>
          <cell r="C19">
            <v>4</v>
          </cell>
          <cell r="D19">
            <v>2</v>
          </cell>
          <cell r="F19">
            <v>6</v>
          </cell>
          <cell r="G19">
            <v>0.4</v>
          </cell>
          <cell r="K19">
            <v>0</v>
          </cell>
          <cell r="M19">
            <v>0</v>
          </cell>
          <cell r="N19">
            <v>0</v>
          </cell>
          <cell r="Q19" t="e">
            <v>#DIV/0!</v>
          </cell>
          <cell r="R19" t="e">
            <v>#DIV/0!</v>
          </cell>
          <cell r="U19">
            <v>0</v>
          </cell>
          <cell r="V19">
            <v>0</v>
          </cell>
          <cell r="W19">
            <v>0</v>
          </cell>
        </row>
        <row r="20">
          <cell r="A20" t="str">
            <v xml:space="preserve"> 083  Колбаса Швейцарская 0,17 кг., ШТ., сырокопченая   ПОКОМ</v>
          </cell>
          <cell r="B20" t="str">
            <v>шт</v>
          </cell>
          <cell r="D20">
            <v>705</v>
          </cell>
          <cell r="E20">
            <v>174</v>
          </cell>
          <cell r="F20">
            <v>405</v>
          </cell>
          <cell r="G20">
            <v>0.17</v>
          </cell>
          <cell r="J20">
            <v>114</v>
          </cell>
          <cell r="K20">
            <v>60</v>
          </cell>
          <cell r="M20">
            <v>0</v>
          </cell>
          <cell r="N20">
            <v>22.8</v>
          </cell>
          <cell r="Q20">
            <v>17.763157894736842</v>
          </cell>
          <cell r="R20">
            <v>17.763157894736842</v>
          </cell>
          <cell r="U20">
            <v>0</v>
          </cell>
          <cell r="V20">
            <v>49.8</v>
          </cell>
          <cell r="W20">
            <v>0</v>
          </cell>
        </row>
        <row r="21">
          <cell r="A21" t="str">
            <v xml:space="preserve"> 096  Сосиски Баварские,  0.42кг,ПОКОМ</v>
          </cell>
          <cell r="B21" t="str">
            <v>шт</v>
          </cell>
          <cell r="C21">
            <v>1</v>
          </cell>
          <cell r="D21">
            <v>108</v>
          </cell>
          <cell r="E21">
            <v>66</v>
          </cell>
          <cell r="F21">
            <v>7</v>
          </cell>
          <cell r="G21">
            <v>0.42</v>
          </cell>
          <cell r="K21">
            <v>66</v>
          </cell>
          <cell r="M21">
            <v>160</v>
          </cell>
          <cell r="N21">
            <v>0</v>
          </cell>
          <cell r="Q21" t="e">
            <v>#DIV/0!</v>
          </cell>
          <cell r="R21" t="e">
            <v>#DIV/0!</v>
          </cell>
          <cell r="U21">
            <v>0</v>
          </cell>
          <cell r="V21">
            <v>0</v>
          </cell>
          <cell r="W21">
            <v>20.399999999999999</v>
          </cell>
        </row>
        <row r="22">
          <cell r="A22" t="str">
            <v xml:space="preserve"> 103  Сосиски Классические, 0.42кг,ядрена копотьПОКОМ</v>
          </cell>
          <cell r="B22" t="str">
            <v>шт</v>
          </cell>
          <cell r="D22">
            <v>240</v>
          </cell>
          <cell r="E22">
            <v>300</v>
          </cell>
          <cell r="F22">
            <v>240</v>
          </cell>
          <cell r="G22">
            <v>0.42</v>
          </cell>
          <cell r="J22">
            <v>198</v>
          </cell>
          <cell r="K22">
            <v>102</v>
          </cell>
          <cell r="M22">
            <v>0</v>
          </cell>
          <cell r="N22">
            <v>39.6</v>
          </cell>
          <cell r="O22">
            <v>235</v>
          </cell>
          <cell r="Q22">
            <v>11.994949494949495</v>
          </cell>
          <cell r="R22">
            <v>6.0606060606060606</v>
          </cell>
          <cell r="U22">
            <v>0</v>
          </cell>
          <cell r="V22">
            <v>30</v>
          </cell>
          <cell r="W22">
            <v>0</v>
          </cell>
        </row>
        <row r="23">
          <cell r="A23" t="str">
            <v xml:space="preserve"> 108  Сосиски С сыром,  0.42кг,ядрена копоть ПОКОМ</v>
          </cell>
          <cell r="B23" t="str">
            <v>шт</v>
          </cell>
          <cell r="C23">
            <v>1</v>
          </cell>
          <cell r="D23">
            <v>241</v>
          </cell>
          <cell r="E23">
            <v>228</v>
          </cell>
          <cell r="F23">
            <v>233</v>
          </cell>
          <cell r="G23">
            <v>0.42</v>
          </cell>
          <cell r="J23">
            <v>216</v>
          </cell>
          <cell r="K23">
            <v>12</v>
          </cell>
          <cell r="M23">
            <v>0</v>
          </cell>
          <cell r="N23">
            <v>43.2</v>
          </cell>
          <cell r="O23">
            <v>285</v>
          </cell>
          <cell r="Q23">
            <v>11.99074074074074</v>
          </cell>
          <cell r="R23">
            <v>5.3935185185185182</v>
          </cell>
          <cell r="U23">
            <v>0</v>
          </cell>
          <cell r="V23">
            <v>29.8</v>
          </cell>
          <cell r="W23">
            <v>0.4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B24" t="str">
            <v>шт</v>
          </cell>
          <cell r="C24">
            <v>1</v>
          </cell>
          <cell r="F24">
            <v>1</v>
          </cell>
          <cell r="G24">
            <v>0.35</v>
          </cell>
          <cell r="K24">
            <v>0</v>
          </cell>
          <cell r="M24">
            <v>0</v>
          </cell>
          <cell r="N24">
            <v>0</v>
          </cell>
          <cell r="Q24" t="e">
            <v>#DIV/0!</v>
          </cell>
          <cell r="R24" t="e">
            <v>#DIV/0!</v>
          </cell>
          <cell r="U24">
            <v>0</v>
          </cell>
          <cell r="V24">
            <v>0</v>
          </cell>
          <cell r="W24">
            <v>0</v>
          </cell>
        </row>
        <row r="25">
          <cell r="A25" t="str">
            <v xml:space="preserve"> 116  Колбаса Балыкбурская с копченым балыком, в/у 0,35 кг срез, БАВАРУШКА ПОКОМ</v>
          </cell>
          <cell r="B25" t="str">
            <v>шт</v>
          </cell>
          <cell r="C25">
            <v>1</v>
          </cell>
          <cell r="F25">
            <v>1</v>
          </cell>
          <cell r="G25">
            <v>0.35</v>
          </cell>
          <cell r="K25">
            <v>0</v>
          </cell>
          <cell r="M25">
            <v>0</v>
          </cell>
          <cell r="N25">
            <v>0</v>
          </cell>
          <cell r="Q25" t="e">
            <v>#DIV/0!</v>
          </cell>
          <cell r="R25" t="e">
            <v>#DIV/0!</v>
          </cell>
          <cell r="U25">
            <v>0</v>
          </cell>
          <cell r="V25">
            <v>0</v>
          </cell>
          <cell r="W25">
            <v>0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B26" t="str">
            <v>шт</v>
          </cell>
          <cell r="C26">
            <v>1</v>
          </cell>
          <cell r="D26">
            <v>150</v>
          </cell>
          <cell r="E26">
            <v>216</v>
          </cell>
          <cell r="F26">
            <v>151</v>
          </cell>
          <cell r="G26">
            <v>0.35</v>
          </cell>
          <cell r="J26">
            <v>150</v>
          </cell>
          <cell r="K26">
            <v>66</v>
          </cell>
          <cell r="M26">
            <v>0</v>
          </cell>
          <cell r="N26">
            <v>30</v>
          </cell>
          <cell r="O26">
            <v>210</v>
          </cell>
          <cell r="Q26">
            <v>12.033333333333333</v>
          </cell>
          <cell r="R26">
            <v>5.0333333333333332</v>
          </cell>
          <cell r="U26">
            <v>0</v>
          </cell>
          <cell r="V26">
            <v>19</v>
          </cell>
          <cell r="W26">
            <v>0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B27" t="str">
            <v>шт</v>
          </cell>
          <cell r="C27">
            <v>6</v>
          </cell>
          <cell r="D27">
            <v>378</v>
          </cell>
          <cell r="E27">
            <v>258</v>
          </cell>
          <cell r="F27">
            <v>344</v>
          </cell>
          <cell r="G27">
            <v>0.35</v>
          </cell>
          <cell r="J27">
            <v>192</v>
          </cell>
          <cell r="K27">
            <v>66</v>
          </cell>
          <cell r="M27">
            <v>0</v>
          </cell>
          <cell r="N27">
            <v>38.4</v>
          </cell>
          <cell r="O27">
            <v>220</v>
          </cell>
          <cell r="Q27">
            <v>14.6875</v>
          </cell>
          <cell r="R27">
            <v>8.9583333333333339</v>
          </cell>
          <cell r="U27">
            <v>0</v>
          </cell>
          <cell r="V27">
            <v>43.4</v>
          </cell>
          <cell r="W27">
            <v>0.8</v>
          </cell>
        </row>
        <row r="28">
          <cell r="A28" t="str">
            <v xml:space="preserve"> 200  Ветчина Дугушка ТМ Стародворье, вектор в/у    ПОКОМ</v>
          </cell>
          <cell r="B28" t="str">
            <v>кг</v>
          </cell>
          <cell r="D28">
            <v>1355.6379999999999</v>
          </cell>
          <cell r="E28">
            <v>693.85400000000004</v>
          </cell>
          <cell r="F28">
            <v>532.41399999999999</v>
          </cell>
          <cell r="G28">
            <v>1</v>
          </cell>
          <cell r="J28">
            <v>439.73399999999998</v>
          </cell>
          <cell r="K28">
            <v>254.12000000000006</v>
          </cell>
          <cell r="M28">
            <v>540</v>
          </cell>
          <cell r="N28">
            <v>87.946799999999996</v>
          </cell>
          <cell r="Q28">
            <v>12.193894490760323</v>
          </cell>
          <cell r="R28">
            <v>12.193894490760323</v>
          </cell>
          <cell r="U28">
            <v>98.177199999999999</v>
          </cell>
          <cell r="V28">
            <v>0</v>
          </cell>
          <cell r="W28">
            <v>103.3792</v>
          </cell>
        </row>
        <row r="29">
          <cell r="A29" t="str">
            <v xml:space="preserve"> 201  Ветчина Нежная ТМ Особый рецепт, (2,5кг), ПОКОМ</v>
          </cell>
          <cell r="B29" t="str">
            <v>кг</v>
          </cell>
          <cell r="C29">
            <v>6480.6540000000005</v>
          </cell>
          <cell r="D29">
            <v>9646.0390000000007</v>
          </cell>
          <cell r="E29">
            <v>7140.7640000000001</v>
          </cell>
          <cell r="F29">
            <v>6097.2550000000001</v>
          </cell>
          <cell r="G29">
            <v>1</v>
          </cell>
          <cell r="J29">
            <v>3146.6089999999999</v>
          </cell>
          <cell r="K29">
            <v>3994.1550000000002</v>
          </cell>
          <cell r="M29">
            <v>2400</v>
          </cell>
          <cell r="N29">
            <v>629.32179999999994</v>
          </cell>
          <cell r="P29">
            <v>1000</v>
          </cell>
          <cell r="Q29">
            <v>15.091253790985791</v>
          </cell>
          <cell r="R29">
            <v>13.502241619470359</v>
          </cell>
          <cell r="U29">
            <v>676.06600000000003</v>
          </cell>
          <cell r="V29">
            <v>792.50639999999999</v>
          </cell>
          <cell r="W29">
            <v>861.20820000000003</v>
          </cell>
        </row>
        <row r="30">
          <cell r="A30" t="str">
            <v xml:space="preserve"> 212  Колбаса в/к Сервелат Пражский, ВЕС.,ТМ КОЛБАСНЫЙ СТАНДАРТ ПОКОМ</v>
          </cell>
          <cell r="B30" t="str">
            <v>кг</v>
          </cell>
          <cell r="C30">
            <v>18.986999999999998</v>
          </cell>
          <cell r="E30">
            <v>0.59199999999999997</v>
          </cell>
          <cell r="F30">
            <v>18.986999999999998</v>
          </cell>
          <cell r="G30">
            <v>1</v>
          </cell>
          <cell r="J30">
            <v>0.59199999999999997</v>
          </cell>
          <cell r="K30">
            <v>0</v>
          </cell>
          <cell r="M30">
            <v>0</v>
          </cell>
          <cell r="N30">
            <v>0.11839999999999999</v>
          </cell>
          <cell r="Q30">
            <v>160.36317567567568</v>
          </cell>
          <cell r="R30">
            <v>160.36317567567568</v>
          </cell>
          <cell r="U30">
            <v>0</v>
          </cell>
          <cell r="V30">
            <v>0</v>
          </cell>
          <cell r="W30">
            <v>0</v>
          </cell>
        </row>
        <row r="31">
          <cell r="A31" t="str">
            <v xml:space="preserve"> 213  Колбаса в/к Сервелат Рижский, ВЕС.,ТМ КОЛБАСНЫЙ СТАНДАРТ ПОКОМ</v>
          </cell>
          <cell r="B31" t="str">
            <v>кг</v>
          </cell>
          <cell r="C31">
            <v>18.361999999999998</v>
          </cell>
          <cell r="E31">
            <v>0.59199999999999997</v>
          </cell>
          <cell r="F31">
            <v>18.361999999999998</v>
          </cell>
          <cell r="G31">
            <v>1</v>
          </cell>
          <cell r="J31">
            <v>0.59199999999999997</v>
          </cell>
          <cell r="K31">
            <v>0</v>
          </cell>
          <cell r="M31">
            <v>0</v>
          </cell>
          <cell r="N31">
            <v>0.11839999999999999</v>
          </cell>
          <cell r="Q31">
            <v>155.08445945945945</v>
          </cell>
          <cell r="R31">
            <v>155.08445945945945</v>
          </cell>
          <cell r="U31">
            <v>0</v>
          </cell>
          <cell r="V31">
            <v>-0.14279999999999998</v>
          </cell>
          <cell r="W31">
            <v>0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D32">
            <v>0.8</v>
          </cell>
          <cell r="F32">
            <v>0.8</v>
          </cell>
          <cell r="G32">
            <v>1</v>
          </cell>
          <cell r="K32">
            <v>0</v>
          </cell>
          <cell r="M32">
            <v>0</v>
          </cell>
          <cell r="N32">
            <v>0</v>
          </cell>
          <cell r="Q32" t="e">
            <v>#DIV/0!</v>
          </cell>
          <cell r="R32" t="e">
            <v>#DIV/0!</v>
          </cell>
          <cell r="U32">
            <v>0</v>
          </cell>
          <cell r="V32">
            <v>0</v>
          </cell>
          <cell r="W32">
            <v>-0.16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46.506999999999998</v>
          </cell>
          <cell r="D33">
            <v>1776.7449999999999</v>
          </cell>
          <cell r="E33">
            <v>1009.736</v>
          </cell>
          <cell r="F33">
            <v>666.91099999999994</v>
          </cell>
          <cell r="G33">
            <v>1</v>
          </cell>
          <cell r="J33">
            <v>493.56599999999997</v>
          </cell>
          <cell r="K33">
            <v>516.17000000000007</v>
          </cell>
          <cell r="M33">
            <v>725</v>
          </cell>
          <cell r="N33">
            <v>98.713200000000001</v>
          </cell>
          <cell r="Q33">
            <v>14.100555954016283</v>
          </cell>
          <cell r="R33">
            <v>14.100555954016283</v>
          </cell>
          <cell r="U33">
            <v>110.36120000000001</v>
          </cell>
          <cell r="V33">
            <v>0</v>
          </cell>
          <cell r="W33">
            <v>125.3232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2335.7379999999998</v>
          </cell>
          <cell r="D34">
            <v>13868.285</v>
          </cell>
          <cell r="E34">
            <v>9395.2099999999991</v>
          </cell>
          <cell r="F34">
            <v>7648.1559999999999</v>
          </cell>
          <cell r="G34">
            <v>1</v>
          </cell>
          <cell r="J34">
            <v>4362.01</v>
          </cell>
          <cell r="K34">
            <v>5033.1999999999989</v>
          </cell>
          <cell r="M34">
            <v>2500</v>
          </cell>
          <cell r="N34">
            <v>872.40200000000004</v>
          </cell>
          <cell r="O34">
            <v>400</v>
          </cell>
          <cell r="P34">
            <v>2500</v>
          </cell>
          <cell r="Q34">
            <v>14.956586527770453</v>
          </cell>
          <cell r="R34">
            <v>11.6324309206077</v>
          </cell>
          <cell r="U34">
            <v>1028.1288</v>
          </cell>
          <cell r="V34">
            <v>1049.2528</v>
          </cell>
          <cell r="W34">
            <v>1149.0968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3.41</v>
          </cell>
          <cell r="D35">
            <v>291.17500000000001</v>
          </cell>
          <cell r="E35">
            <v>158.52199999999999</v>
          </cell>
          <cell r="F35">
            <v>64.403999999999996</v>
          </cell>
          <cell r="G35">
            <v>1</v>
          </cell>
          <cell r="J35">
            <v>110.97199999999999</v>
          </cell>
          <cell r="K35">
            <v>47.55</v>
          </cell>
          <cell r="M35">
            <v>239.65879999999999</v>
          </cell>
          <cell r="N35">
            <v>22.194399999999998</v>
          </cell>
          <cell r="Q35">
            <v>13.699978372922899</v>
          </cell>
          <cell r="R35">
            <v>13.699978372922899</v>
          </cell>
          <cell r="U35">
            <v>23.438399999999998</v>
          </cell>
          <cell r="V35">
            <v>1.5808</v>
          </cell>
          <cell r="W35">
            <v>29.511399999999998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2.4350000000000001</v>
          </cell>
          <cell r="D36">
            <v>1279.26</v>
          </cell>
          <cell r="E36">
            <v>860.98400000000004</v>
          </cell>
          <cell r="F36">
            <v>514.30700000000002</v>
          </cell>
          <cell r="G36">
            <v>1</v>
          </cell>
          <cell r="J36">
            <v>470.334</v>
          </cell>
          <cell r="K36">
            <v>390.65000000000003</v>
          </cell>
          <cell r="M36">
            <v>80</v>
          </cell>
          <cell r="N36">
            <v>94.066800000000001</v>
          </cell>
          <cell r="O36">
            <v>530</v>
          </cell>
          <cell r="Q36">
            <v>11.952219061347893</v>
          </cell>
          <cell r="R36">
            <v>6.3179251340536728</v>
          </cell>
          <cell r="U36">
            <v>80.9636</v>
          </cell>
          <cell r="V36">
            <v>0.21579999999999999</v>
          </cell>
          <cell r="W36">
            <v>58.043399999999998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3542.1460000000002</v>
          </cell>
          <cell r="D37">
            <v>18545.75</v>
          </cell>
          <cell r="E37">
            <v>11702.984</v>
          </cell>
          <cell r="F37">
            <v>7899.6220000000003</v>
          </cell>
          <cell r="G37">
            <v>1</v>
          </cell>
          <cell r="J37">
            <v>3666.5940000000001</v>
          </cell>
          <cell r="K37">
            <v>8036.39</v>
          </cell>
          <cell r="M37">
            <v>1100</v>
          </cell>
          <cell r="N37">
            <v>733.31880000000001</v>
          </cell>
          <cell r="P37">
            <v>2000</v>
          </cell>
          <cell r="Q37">
            <v>14.999781813857764</v>
          </cell>
          <cell r="R37">
            <v>12.272455035927075</v>
          </cell>
          <cell r="U37">
            <v>761.79380000000003</v>
          </cell>
          <cell r="V37">
            <v>970.79639999999995</v>
          </cell>
          <cell r="W37">
            <v>1064.7244000000001</v>
          </cell>
        </row>
        <row r="38">
          <cell r="A38" t="str">
            <v xml:space="preserve"> 234  Колбаса Нежная, п/а, ВЕС, ТМ КОЛБАСНЫЙ СТАНДАРТ ВсхЗв ПОКОМ</v>
          </cell>
          <cell r="B38" t="str">
            <v>кг</v>
          </cell>
          <cell r="C38">
            <v>4.4980000000000002</v>
          </cell>
          <cell r="E38">
            <v>1.502</v>
          </cell>
          <cell r="F38">
            <v>4.4980000000000002</v>
          </cell>
          <cell r="G38">
            <v>1</v>
          </cell>
          <cell r="J38">
            <v>1.502</v>
          </cell>
          <cell r="K38">
            <v>0</v>
          </cell>
          <cell r="M38">
            <v>0</v>
          </cell>
          <cell r="N38">
            <v>0.3004</v>
          </cell>
          <cell r="Q38">
            <v>14.973368841544607</v>
          </cell>
          <cell r="R38">
            <v>14.973368841544607</v>
          </cell>
          <cell r="U38">
            <v>0</v>
          </cell>
          <cell r="V38">
            <v>0</v>
          </cell>
          <cell r="W38">
            <v>0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B39" t="str">
            <v>кг</v>
          </cell>
          <cell r="D39">
            <v>13037.746999999999</v>
          </cell>
          <cell r="E39">
            <v>6254.6149999999998</v>
          </cell>
          <cell r="F39">
            <v>4824.4089999999997</v>
          </cell>
          <cell r="G39">
            <v>1</v>
          </cell>
          <cell r="J39">
            <v>2827.875</v>
          </cell>
          <cell r="K39">
            <v>3426.74</v>
          </cell>
          <cell r="M39">
            <v>1400</v>
          </cell>
          <cell r="N39">
            <v>565.57500000000005</v>
          </cell>
          <cell r="O39">
            <v>700</v>
          </cell>
          <cell r="P39">
            <v>1500</v>
          </cell>
          <cell r="Q39">
            <v>14.895299473986649</v>
          </cell>
          <cell r="R39">
            <v>11.005452857711177</v>
          </cell>
          <cell r="U39">
            <v>539.72979999999995</v>
          </cell>
          <cell r="V39">
            <v>38.613</v>
          </cell>
          <cell r="W39">
            <v>569.39239999999995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B40" t="str">
            <v>кг</v>
          </cell>
          <cell r="C40">
            <v>0.8</v>
          </cell>
          <cell r="D40">
            <v>1312</v>
          </cell>
          <cell r="E40">
            <v>919.1</v>
          </cell>
          <cell r="F40">
            <v>491.45600000000002</v>
          </cell>
          <cell r="G40">
            <v>1</v>
          </cell>
          <cell r="J40">
            <v>582</v>
          </cell>
          <cell r="K40">
            <v>337.1</v>
          </cell>
          <cell r="M40">
            <v>250</v>
          </cell>
          <cell r="N40">
            <v>116.4</v>
          </cell>
          <cell r="O40">
            <v>660</v>
          </cell>
          <cell r="Q40">
            <v>12.040000000000001</v>
          </cell>
          <cell r="R40">
            <v>6.3698969072164946</v>
          </cell>
          <cell r="U40">
            <v>78.418399999999991</v>
          </cell>
          <cell r="V40">
            <v>-0.16</v>
          </cell>
          <cell r="W40">
            <v>74.061199999999999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B41" t="str">
            <v>кг</v>
          </cell>
          <cell r="C41">
            <v>1.6779999999999999</v>
          </cell>
          <cell r="D41">
            <v>496.34100000000001</v>
          </cell>
          <cell r="E41">
            <v>236.24600000000001</v>
          </cell>
          <cell r="F41">
            <v>2.5779999999999998</v>
          </cell>
          <cell r="G41">
            <v>1</v>
          </cell>
          <cell r="J41">
            <v>35.137</v>
          </cell>
          <cell r="K41">
            <v>201.10900000000001</v>
          </cell>
          <cell r="M41">
            <v>609.86260000000004</v>
          </cell>
          <cell r="N41">
            <v>7.0274000000000001</v>
          </cell>
          <cell r="Q41">
            <v>87.150382787375136</v>
          </cell>
          <cell r="R41">
            <v>87.150382787375136</v>
          </cell>
          <cell r="U41">
            <v>23.896000000000001</v>
          </cell>
          <cell r="V41">
            <v>-0.16</v>
          </cell>
          <cell r="W41">
            <v>53.964800000000004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0.878</v>
          </cell>
          <cell r="D42">
            <v>965.20699999999999</v>
          </cell>
          <cell r="E42">
            <v>610.59799999999996</v>
          </cell>
          <cell r="F42">
            <v>298.41800000000001</v>
          </cell>
          <cell r="G42">
            <v>1</v>
          </cell>
          <cell r="J42">
            <v>404.93200000000002</v>
          </cell>
          <cell r="K42">
            <v>205.66599999999994</v>
          </cell>
          <cell r="M42">
            <v>430</v>
          </cell>
          <cell r="N42">
            <v>80.986400000000003</v>
          </cell>
          <cell r="O42">
            <v>240</v>
          </cell>
          <cell r="Q42">
            <v>11.957785504726719</v>
          </cell>
          <cell r="R42">
            <v>8.9943249730819002</v>
          </cell>
          <cell r="U42">
            <v>74.959400000000002</v>
          </cell>
          <cell r="V42">
            <v>16.528399999999998</v>
          </cell>
          <cell r="W42">
            <v>69.884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14.592000000000001</v>
          </cell>
          <cell r="D43">
            <v>845.04399999999998</v>
          </cell>
          <cell r="E43">
            <v>802.68499999999995</v>
          </cell>
          <cell r="F43">
            <v>265.21800000000002</v>
          </cell>
          <cell r="G43">
            <v>1</v>
          </cell>
          <cell r="J43">
            <v>299.012</v>
          </cell>
          <cell r="K43">
            <v>503.67299999999994</v>
          </cell>
          <cell r="M43">
            <v>25</v>
          </cell>
          <cell r="N43">
            <v>59.802399999999999</v>
          </cell>
          <cell r="O43">
            <v>430</v>
          </cell>
          <cell r="Q43">
            <v>12.043295921233932</v>
          </cell>
          <cell r="R43">
            <v>4.8529490455232569</v>
          </cell>
          <cell r="U43">
            <v>51.542200000000001</v>
          </cell>
          <cell r="V43">
            <v>45.327199999999998</v>
          </cell>
          <cell r="W43">
            <v>30.057799999999997</v>
          </cell>
        </row>
        <row r="44">
          <cell r="A44" t="str">
            <v xml:space="preserve"> 244  Колбаса Сервелат Кремлевский, ВЕС. ПОКОМ</v>
          </cell>
          <cell r="B44" t="str">
            <v>кг</v>
          </cell>
          <cell r="C44">
            <v>275.76600000000002</v>
          </cell>
          <cell r="D44">
            <v>312.01</v>
          </cell>
          <cell r="E44">
            <v>382.27100000000002</v>
          </cell>
          <cell r="F44">
            <v>115.16500000000001</v>
          </cell>
          <cell r="G44">
            <v>1</v>
          </cell>
          <cell r="J44">
            <v>106.26600000000001</v>
          </cell>
          <cell r="K44">
            <v>276.005</v>
          </cell>
          <cell r="M44">
            <v>520</v>
          </cell>
          <cell r="N44">
            <v>21.2532</v>
          </cell>
          <cell r="Q44">
            <v>29.88561722470028</v>
          </cell>
          <cell r="R44">
            <v>29.88561722470028</v>
          </cell>
          <cell r="U44">
            <v>0.28399999999999997</v>
          </cell>
          <cell r="V44">
            <v>31.137999999999998</v>
          </cell>
          <cell r="W44">
            <v>53.083399999999997</v>
          </cell>
        </row>
        <row r="45">
          <cell r="A45" t="str">
            <v xml:space="preserve"> 247  Сардельки Нежные, ВЕС.  ПОКОМ</v>
          </cell>
          <cell r="B45" t="str">
            <v>кг</v>
          </cell>
          <cell r="C45">
            <v>34.841999999999999</v>
          </cell>
          <cell r="D45">
            <v>1263.654</v>
          </cell>
          <cell r="E45">
            <v>596.86800000000005</v>
          </cell>
          <cell r="F45">
            <v>545.84299999999996</v>
          </cell>
          <cell r="G45">
            <v>1</v>
          </cell>
          <cell r="J45">
            <v>341.06400000000002</v>
          </cell>
          <cell r="K45">
            <v>255.80400000000003</v>
          </cell>
          <cell r="M45">
            <v>0</v>
          </cell>
          <cell r="N45">
            <v>68.212800000000001</v>
          </cell>
          <cell r="O45">
            <v>270</v>
          </cell>
          <cell r="Q45">
            <v>11.96026259001243</v>
          </cell>
          <cell r="R45">
            <v>8.0020611967255402</v>
          </cell>
          <cell r="U45">
            <v>57.286999999999999</v>
          </cell>
          <cell r="V45">
            <v>66.5702</v>
          </cell>
          <cell r="W45">
            <v>27.052600000000002</v>
          </cell>
        </row>
        <row r="46">
          <cell r="A46" t="str">
            <v xml:space="preserve"> 248  Сардельки Сочные ТМ Особый рецепт,   ПОКОМ</v>
          </cell>
          <cell r="B46" t="str">
            <v>кг</v>
          </cell>
          <cell r="C46">
            <v>422.80200000000002</v>
          </cell>
          <cell r="D46">
            <v>1585.4449999999999</v>
          </cell>
          <cell r="E46">
            <v>1281.0309999999999</v>
          </cell>
          <cell r="F46">
            <v>802.19299999999998</v>
          </cell>
          <cell r="G46">
            <v>1</v>
          </cell>
          <cell r="J46">
            <v>416.65</v>
          </cell>
          <cell r="K46">
            <v>864.38099999999997</v>
          </cell>
          <cell r="M46">
            <v>220</v>
          </cell>
          <cell r="N46">
            <v>83.33</v>
          </cell>
          <cell r="Q46">
            <v>12.26680667226689</v>
          </cell>
          <cell r="R46">
            <v>12.26680667226689</v>
          </cell>
          <cell r="U46">
            <v>41.6282</v>
          </cell>
          <cell r="V46">
            <v>136.13339999999999</v>
          </cell>
          <cell r="W46">
            <v>85.408799999999999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B47" t="str">
            <v>кг</v>
          </cell>
          <cell r="C47">
            <v>15.375</v>
          </cell>
          <cell r="D47">
            <v>1066.585</v>
          </cell>
          <cell r="E47">
            <v>820.28599999999994</v>
          </cell>
          <cell r="F47">
            <v>121.096</v>
          </cell>
          <cell r="G47">
            <v>1</v>
          </cell>
          <cell r="J47">
            <v>300.23899999999998</v>
          </cell>
          <cell r="K47">
            <v>520.04700000000003</v>
          </cell>
          <cell r="M47">
            <v>370</v>
          </cell>
          <cell r="N47">
            <v>60.047799999999995</v>
          </cell>
          <cell r="O47">
            <v>230</v>
          </cell>
          <cell r="Q47">
            <v>12.008699735877086</v>
          </cell>
          <cell r="R47">
            <v>8.1784178604378521</v>
          </cell>
          <cell r="U47">
            <v>86.566600000000008</v>
          </cell>
          <cell r="V47">
            <v>51.431600000000003</v>
          </cell>
          <cell r="W47">
            <v>61.708399999999997</v>
          </cell>
        </row>
        <row r="48">
          <cell r="A48" t="str">
            <v xml:space="preserve"> 254  Сосиски Датские, ВЕС, ТМ КОЛБАСНЫЙ СТАНДАРТ ПОКОМ</v>
          </cell>
          <cell r="B48" t="str">
            <v>кг</v>
          </cell>
          <cell r="C48">
            <v>1.2969999999999999</v>
          </cell>
          <cell r="D48">
            <v>10.101000000000001</v>
          </cell>
          <cell r="E48">
            <v>-1.2</v>
          </cell>
          <cell r="F48">
            <v>1.2969999999999999</v>
          </cell>
          <cell r="G48">
            <v>1</v>
          </cell>
          <cell r="J48">
            <v>-1.2</v>
          </cell>
          <cell r="K48">
            <v>0</v>
          </cell>
          <cell r="M48">
            <v>0</v>
          </cell>
          <cell r="N48">
            <v>-0.24</v>
          </cell>
          <cell r="Q48">
            <v>-5.4041666666666668</v>
          </cell>
          <cell r="R48">
            <v>-5.4041666666666668</v>
          </cell>
          <cell r="U48">
            <v>0</v>
          </cell>
          <cell r="V48">
            <v>0</v>
          </cell>
          <cell r="W48">
            <v>2.0202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2.0939999999999999</v>
          </cell>
          <cell r="D49">
            <v>1104.287</v>
          </cell>
          <cell r="E49">
            <v>519.21799999999996</v>
          </cell>
          <cell r="F49">
            <v>660.28499999999997</v>
          </cell>
          <cell r="G49">
            <v>1</v>
          </cell>
          <cell r="J49">
            <v>519.21799999999996</v>
          </cell>
          <cell r="K49">
            <v>0</v>
          </cell>
          <cell r="M49">
            <v>0</v>
          </cell>
          <cell r="N49">
            <v>103.8436</v>
          </cell>
          <cell r="O49">
            <v>580</v>
          </cell>
          <cell r="Q49">
            <v>11.943778913674024</v>
          </cell>
          <cell r="R49">
            <v>6.3584563709270476</v>
          </cell>
          <cell r="U49">
            <v>85.659199999999998</v>
          </cell>
          <cell r="V49">
            <v>0</v>
          </cell>
          <cell r="W49">
            <v>44.718599999999995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5.1630000000000003</v>
          </cell>
          <cell r="D50">
            <v>1051.163</v>
          </cell>
          <cell r="E50">
            <v>516.04899999999998</v>
          </cell>
          <cell r="F50">
            <v>339.56200000000001</v>
          </cell>
          <cell r="G50">
            <v>1</v>
          </cell>
          <cell r="J50">
            <v>412.279</v>
          </cell>
          <cell r="K50">
            <v>103.76999999999998</v>
          </cell>
          <cell r="M50">
            <v>720</v>
          </cell>
          <cell r="N50">
            <v>82.455799999999996</v>
          </cell>
          <cell r="Q50">
            <v>12.850060274716878</v>
          </cell>
          <cell r="R50">
            <v>12.850060274716878</v>
          </cell>
          <cell r="U50">
            <v>75.876400000000004</v>
          </cell>
          <cell r="V50">
            <v>31.755399999999998</v>
          </cell>
          <cell r="W50">
            <v>95.830799999999996</v>
          </cell>
        </row>
        <row r="51">
          <cell r="A51" t="str">
            <v xml:space="preserve"> 259  Сосиски Сливочные Дугушка, ВЕС.   ПОКОМ</v>
          </cell>
          <cell r="B51" t="str">
            <v>кг</v>
          </cell>
          <cell r="C51">
            <v>7.9859999999999998</v>
          </cell>
          <cell r="D51">
            <v>304.58999999999997</v>
          </cell>
          <cell r="E51">
            <v>162.417</v>
          </cell>
          <cell r="F51">
            <v>166.994</v>
          </cell>
          <cell r="G51">
            <v>1</v>
          </cell>
          <cell r="J51">
            <v>152.60300000000001</v>
          </cell>
          <cell r="K51">
            <v>9.813999999999993</v>
          </cell>
          <cell r="M51">
            <v>0</v>
          </cell>
          <cell r="N51">
            <v>30.520600000000002</v>
          </cell>
          <cell r="O51">
            <v>200</v>
          </cell>
          <cell r="Q51">
            <v>12.024468719487821</v>
          </cell>
          <cell r="R51">
            <v>5.4715175979502364</v>
          </cell>
          <cell r="U51">
            <v>0</v>
          </cell>
          <cell r="V51">
            <v>20.581200000000003</v>
          </cell>
          <cell r="W51">
            <v>0</v>
          </cell>
        </row>
        <row r="52">
          <cell r="A52" t="str">
            <v xml:space="preserve"> 260  Сосиски Сливочные по-стародворски, ВЕС.  ПОКОМ</v>
          </cell>
          <cell r="B52" t="str">
            <v>кг</v>
          </cell>
          <cell r="D52">
            <v>153.404</v>
          </cell>
          <cell r="G52">
            <v>1</v>
          </cell>
          <cell r="K52">
            <v>0</v>
          </cell>
          <cell r="M52">
            <v>0</v>
          </cell>
          <cell r="N52">
            <v>0</v>
          </cell>
          <cell r="Q52" t="e">
            <v>#DIV/0!</v>
          </cell>
          <cell r="R52" t="e">
            <v>#DIV/0!</v>
          </cell>
          <cell r="U52">
            <v>0</v>
          </cell>
          <cell r="V52">
            <v>0</v>
          </cell>
          <cell r="W52">
            <v>0</v>
          </cell>
        </row>
        <row r="53">
          <cell r="A53" t="str">
            <v xml:space="preserve"> 263  Шпикачки Стародворские, ВЕС.  ПОКОМ</v>
          </cell>
          <cell r="B53" t="str">
            <v>кг</v>
          </cell>
          <cell r="D53">
            <v>336.964</v>
          </cell>
          <cell r="E53">
            <v>199.53399999999999</v>
          </cell>
          <cell r="F53">
            <v>336.964</v>
          </cell>
          <cell r="G53">
            <v>1</v>
          </cell>
          <cell r="J53">
            <v>144.25200000000001</v>
          </cell>
          <cell r="K53">
            <v>55.281999999999982</v>
          </cell>
          <cell r="M53">
            <v>0</v>
          </cell>
          <cell r="N53">
            <v>28.8504</v>
          </cell>
          <cell r="Q53">
            <v>11.679699414912792</v>
          </cell>
          <cell r="R53">
            <v>11.679699414912792</v>
          </cell>
          <cell r="U53">
            <v>0</v>
          </cell>
          <cell r="V53">
            <v>43.1434</v>
          </cell>
          <cell r="W53">
            <v>0</v>
          </cell>
        </row>
        <row r="54">
          <cell r="A54" t="str">
            <v xml:space="preserve"> 265  Колбаса Балыкбургская, ВЕС, ТМ Баварушка  ПОКОМ</v>
          </cell>
          <cell r="B54" t="str">
            <v>кг</v>
          </cell>
          <cell r="C54">
            <v>23.867000000000001</v>
          </cell>
          <cell r="D54">
            <v>2067.7730000000001</v>
          </cell>
          <cell r="E54">
            <v>1279.0170000000001</v>
          </cell>
          <cell r="F54">
            <v>967.053</v>
          </cell>
          <cell r="G54">
            <v>1</v>
          </cell>
          <cell r="J54">
            <v>626.33100000000002</v>
          </cell>
          <cell r="K54">
            <v>652.68600000000004</v>
          </cell>
          <cell r="M54">
            <v>490</v>
          </cell>
          <cell r="N54">
            <v>125.2662</v>
          </cell>
          <cell r="O54">
            <v>50</v>
          </cell>
          <cell r="Q54">
            <v>12.03080320150208</v>
          </cell>
          <cell r="R54">
            <v>11.631653231278667</v>
          </cell>
          <cell r="U54">
            <v>117.59200000000001</v>
          </cell>
          <cell r="V54">
            <v>127.074</v>
          </cell>
          <cell r="W54">
            <v>127.4144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B55" t="str">
            <v>кг</v>
          </cell>
          <cell r="C55">
            <v>15.07</v>
          </cell>
          <cell r="D55">
            <v>1493.442</v>
          </cell>
          <cell r="E55">
            <v>910.62699999999995</v>
          </cell>
          <cell r="F55">
            <v>433.23500000000001</v>
          </cell>
          <cell r="G55">
            <v>1</v>
          </cell>
          <cell r="J55">
            <v>558.005</v>
          </cell>
          <cell r="K55">
            <v>352.62199999999996</v>
          </cell>
          <cell r="M55">
            <v>670</v>
          </cell>
          <cell r="N55">
            <v>111.601</v>
          </cell>
          <cell r="O55">
            <v>240</v>
          </cell>
          <cell r="Q55">
            <v>12.036048064085449</v>
          </cell>
          <cell r="R55">
            <v>9.8855296995546649</v>
          </cell>
          <cell r="U55">
            <v>87.623000000000005</v>
          </cell>
          <cell r="V55">
            <v>48.2378</v>
          </cell>
          <cell r="W55">
            <v>104.35119999999999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B56" t="str">
            <v>кг</v>
          </cell>
          <cell r="C56">
            <v>0.73</v>
          </cell>
          <cell r="D56">
            <v>856.14700000000005</v>
          </cell>
          <cell r="E56">
            <v>315.38400000000001</v>
          </cell>
          <cell r="F56">
            <v>574.404</v>
          </cell>
          <cell r="G56">
            <v>1</v>
          </cell>
          <cell r="J56">
            <v>315.38400000000001</v>
          </cell>
          <cell r="K56">
            <v>0</v>
          </cell>
          <cell r="M56">
            <v>0</v>
          </cell>
          <cell r="N56">
            <v>63.076800000000006</v>
          </cell>
          <cell r="O56">
            <v>180</v>
          </cell>
          <cell r="Q56">
            <v>11.960086751388783</v>
          </cell>
          <cell r="R56">
            <v>9.1064226466783342</v>
          </cell>
          <cell r="U56">
            <v>76.511200000000002</v>
          </cell>
          <cell r="V56">
            <v>7.8193999999999999</v>
          </cell>
          <cell r="W56">
            <v>38.065399999999997</v>
          </cell>
        </row>
        <row r="57">
          <cell r="A57" t="str">
            <v xml:space="preserve"> 268  Сосиски Филейбургские с филе сочного окорока, ВЕС, ТМ Баварушка  ПОКОМ</v>
          </cell>
          <cell r="B57" t="str">
            <v>кг</v>
          </cell>
          <cell r="D57">
            <v>714.56700000000001</v>
          </cell>
          <cell r="E57">
            <v>167.00299999999999</v>
          </cell>
          <cell r="G57">
            <v>1</v>
          </cell>
          <cell r="K57">
            <v>167.00299999999999</v>
          </cell>
          <cell r="M57">
            <v>0</v>
          </cell>
          <cell r="N57">
            <v>0</v>
          </cell>
          <cell r="Q57" t="e">
            <v>#DIV/0!</v>
          </cell>
          <cell r="R57" t="e">
            <v>#DIV/0!</v>
          </cell>
          <cell r="U57">
            <v>0</v>
          </cell>
          <cell r="V57">
            <v>0</v>
          </cell>
          <cell r="W57">
            <v>0</v>
          </cell>
        </row>
        <row r="58">
          <cell r="A58" t="str">
            <v xml:space="preserve"> 270  Колбаса Сервелат Филейный ТМ Особый Рецепт, ВЕС. ПОКОМ</v>
          </cell>
          <cell r="B58" t="str">
            <v>кг</v>
          </cell>
          <cell r="C58">
            <v>1.22</v>
          </cell>
          <cell r="E58">
            <v>-0.71</v>
          </cell>
          <cell r="F58">
            <v>1.22</v>
          </cell>
          <cell r="G58">
            <v>1</v>
          </cell>
          <cell r="K58">
            <v>-0.71</v>
          </cell>
          <cell r="M58">
            <v>0</v>
          </cell>
          <cell r="N58">
            <v>0</v>
          </cell>
          <cell r="Q58" t="e">
            <v>#DIV/0!</v>
          </cell>
          <cell r="R58" t="e">
            <v>#DIV/0!</v>
          </cell>
          <cell r="U58">
            <v>0</v>
          </cell>
          <cell r="V58">
            <v>0</v>
          </cell>
          <cell r="W58">
            <v>0</v>
          </cell>
        </row>
        <row r="59">
          <cell r="A59" t="str">
            <v xml:space="preserve"> 271  Колбаса Сервелат Левантский ТМ Особый Рецепт, ВЕС. ПОКОМ</v>
          </cell>
          <cell r="B59" t="str">
            <v>кг</v>
          </cell>
          <cell r="C59">
            <v>0.70699999999999996</v>
          </cell>
          <cell r="D59">
            <v>289.14699999999999</v>
          </cell>
          <cell r="E59">
            <v>131.03</v>
          </cell>
          <cell r="F59">
            <v>185.584</v>
          </cell>
          <cell r="G59">
            <v>1</v>
          </cell>
          <cell r="J59">
            <v>75.703999999999994</v>
          </cell>
          <cell r="K59">
            <v>55.326000000000008</v>
          </cell>
          <cell r="M59">
            <v>0</v>
          </cell>
          <cell r="N59">
            <v>15.140799999999999</v>
          </cell>
          <cell r="Q59">
            <v>12.257212300538942</v>
          </cell>
          <cell r="R59">
            <v>12.257212300538942</v>
          </cell>
          <cell r="U59">
            <v>0</v>
          </cell>
          <cell r="V59">
            <v>22.321000000000002</v>
          </cell>
          <cell r="W59">
            <v>0</v>
          </cell>
        </row>
        <row r="60">
          <cell r="A60" t="str">
            <v xml:space="preserve"> 273  Сосиски Сочинки с сочной грудинкой, МГС 0.4кг,   ПОКОМ</v>
          </cell>
          <cell r="B60" t="str">
            <v>шт</v>
          </cell>
          <cell r="D60">
            <v>1002</v>
          </cell>
          <cell r="E60">
            <v>498</v>
          </cell>
          <cell r="F60">
            <v>301</v>
          </cell>
          <cell r="G60">
            <v>0.4</v>
          </cell>
          <cell r="J60">
            <v>498</v>
          </cell>
          <cell r="K60">
            <v>0</v>
          </cell>
          <cell r="M60">
            <v>700</v>
          </cell>
          <cell r="N60">
            <v>99.6</v>
          </cell>
          <cell r="O60">
            <v>200</v>
          </cell>
          <cell r="Q60">
            <v>12.058232931726907</v>
          </cell>
          <cell r="R60">
            <v>10.050200803212851</v>
          </cell>
          <cell r="U60">
            <v>90.6</v>
          </cell>
          <cell r="V60">
            <v>0</v>
          </cell>
          <cell r="W60">
            <v>100.4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1</v>
          </cell>
          <cell r="F61">
            <v>1</v>
          </cell>
          <cell r="G61">
            <v>0.35</v>
          </cell>
          <cell r="K61">
            <v>0</v>
          </cell>
          <cell r="M61">
            <v>0</v>
          </cell>
          <cell r="N61">
            <v>0</v>
          </cell>
          <cell r="Q61" t="e">
            <v>#DIV/0!</v>
          </cell>
          <cell r="R61" t="e">
            <v>#DIV/0!</v>
          </cell>
          <cell r="U61">
            <v>0</v>
          </cell>
          <cell r="V61">
            <v>0</v>
          </cell>
          <cell r="W61">
            <v>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2.915</v>
          </cell>
          <cell r="D62">
            <v>565.78399999999999</v>
          </cell>
          <cell r="E62">
            <v>686.40700000000004</v>
          </cell>
          <cell r="F62">
            <v>564.29700000000003</v>
          </cell>
          <cell r="G62">
            <v>1</v>
          </cell>
          <cell r="J62">
            <v>229.77099999999999</v>
          </cell>
          <cell r="K62">
            <v>456.63600000000008</v>
          </cell>
          <cell r="M62">
            <v>0</v>
          </cell>
          <cell r="N62">
            <v>45.9542</v>
          </cell>
          <cell r="Q62">
            <v>12.279552249848763</v>
          </cell>
          <cell r="R62">
            <v>12.279552249848763</v>
          </cell>
          <cell r="U62">
            <v>0</v>
          </cell>
          <cell r="V62">
            <v>70.314400000000006</v>
          </cell>
          <cell r="W62">
            <v>0.88040000000000007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D63">
            <v>1158</v>
          </cell>
          <cell r="E63">
            <v>81</v>
          </cell>
          <cell r="F63">
            <v>1</v>
          </cell>
          <cell r="G63">
            <v>0.4</v>
          </cell>
          <cell r="J63">
            <v>21</v>
          </cell>
          <cell r="K63">
            <v>60</v>
          </cell>
          <cell r="M63">
            <v>1800</v>
          </cell>
          <cell r="N63">
            <v>4.2</v>
          </cell>
          <cell r="Q63">
            <v>428.8095238095238</v>
          </cell>
          <cell r="R63">
            <v>428.8095238095238</v>
          </cell>
          <cell r="U63">
            <v>98.8</v>
          </cell>
          <cell r="V63">
            <v>1.2</v>
          </cell>
          <cell r="W63">
            <v>227.6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D64">
            <v>1056</v>
          </cell>
          <cell r="E64">
            <v>104</v>
          </cell>
          <cell r="F64">
            <v>12</v>
          </cell>
          <cell r="G64">
            <v>0.4</v>
          </cell>
          <cell r="J64">
            <v>104</v>
          </cell>
          <cell r="K64">
            <v>0</v>
          </cell>
          <cell r="M64">
            <v>1400</v>
          </cell>
          <cell r="N64">
            <v>20.8</v>
          </cell>
          <cell r="Q64">
            <v>67.884615384615387</v>
          </cell>
          <cell r="R64">
            <v>67.884615384615387</v>
          </cell>
          <cell r="U64">
            <v>92.8</v>
          </cell>
          <cell r="V64">
            <v>0</v>
          </cell>
          <cell r="W64">
            <v>189.6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B65" t="str">
            <v>шт</v>
          </cell>
          <cell r="D65">
            <v>280</v>
          </cell>
          <cell r="E65">
            <v>126</v>
          </cell>
          <cell r="F65">
            <v>147</v>
          </cell>
          <cell r="G65">
            <v>0.45</v>
          </cell>
          <cell r="J65">
            <v>126</v>
          </cell>
          <cell r="K65">
            <v>0</v>
          </cell>
          <cell r="M65">
            <v>55</v>
          </cell>
          <cell r="N65">
            <v>25.2</v>
          </cell>
          <cell r="O65">
            <v>120</v>
          </cell>
          <cell r="Q65">
            <v>12.777777777777779</v>
          </cell>
          <cell r="R65">
            <v>8.0158730158730158</v>
          </cell>
          <cell r="U65">
            <v>27.2</v>
          </cell>
          <cell r="V65">
            <v>7.8</v>
          </cell>
          <cell r="W65">
            <v>19.600000000000001</v>
          </cell>
        </row>
        <row r="66">
          <cell r="A66" t="str">
            <v xml:space="preserve"> 339  Колбаса вареная Филейская ТМ Вязанка ТС Классическая, 0,40 кг.  ПОКОМ</v>
          </cell>
          <cell r="B66" t="str">
            <v>шт</v>
          </cell>
          <cell r="D66">
            <v>130</v>
          </cell>
          <cell r="E66">
            <v>36</v>
          </cell>
          <cell r="F66">
            <v>130</v>
          </cell>
          <cell r="G66">
            <v>0.4</v>
          </cell>
          <cell r="J66">
            <v>36</v>
          </cell>
          <cell r="K66">
            <v>0</v>
          </cell>
          <cell r="M66">
            <v>0</v>
          </cell>
          <cell r="N66">
            <v>7.2</v>
          </cell>
          <cell r="Q66">
            <v>18.055555555555554</v>
          </cell>
          <cell r="R66">
            <v>18.055555555555554</v>
          </cell>
          <cell r="U66">
            <v>0</v>
          </cell>
          <cell r="V66">
            <v>0</v>
          </cell>
          <cell r="W66">
            <v>0</v>
          </cell>
        </row>
        <row r="67">
          <cell r="A67" t="str">
            <v xml:space="preserve">309  Сосиски Сочинки с сыром 0,4 кг ТМ Стародворье  ПОКОМ           </v>
          </cell>
          <cell r="B67" t="str">
            <v>шт</v>
          </cell>
          <cell r="D67">
            <v>120</v>
          </cell>
          <cell r="E67">
            <v>203</v>
          </cell>
          <cell r="F67">
            <v>120</v>
          </cell>
          <cell r="G67">
            <v>0.4</v>
          </cell>
          <cell r="J67">
            <v>113</v>
          </cell>
          <cell r="K67">
            <v>90</v>
          </cell>
          <cell r="M67">
            <v>0</v>
          </cell>
          <cell r="N67">
            <v>22.6</v>
          </cell>
          <cell r="O67">
            <v>150</v>
          </cell>
          <cell r="Q67">
            <v>11.946902654867255</v>
          </cell>
          <cell r="R67">
            <v>5.3097345132743357</v>
          </cell>
          <cell r="U67">
            <v>0</v>
          </cell>
          <cell r="V67">
            <v>15.4</v>
          </cell>
          <cell r="W67">
            <v>0</v>
          </cell>
        </row>
        <row r="68">
          <cell r="A68" t="str">
            <v>315 Колбаса Нежная ТМ Зареченские ТС Зареченские продукты в оболочкНТУ.  изделие вар  ПОКОМ</v>
          </cell>
          <cell r="B68" t="str">
            <v>кг</v>
          </cell>
          <cell r="D68">
            <v>660.505</v>
          </cell>
          <cell r="E68">
            <v>265.92200000000003</v>
          </cell>
          <cell r="F68">
            <v>383.40199999999999</v>
          </cell>
          <cell r="G68">
            <v>1</v>
          </cell>
          <cell r="J68">
            <v>193.012</v>
          </cell>
          <cell r="K68">
            <v>72.910000000000025</v>
          </cell>
          <cell r="M68">
            <v>110.24199999999996</v>
          </cell>
          <cell r="N68">
            <v>38.602400000000003</v>
          </cell>
          <cell r="Q68">
            <v>12.787909560027353</v>
          </cell>
          <cell r="R68">
            <v>12.787909560027353</v>
          </cell>
          <cell r="U68">
            <v>47.7072</v>
          </cell>
          <cell r="V68">
            <v>0</v>
          </cell>
          <cell r="W68">
            <v>43.137999999999998</v>
          </cell>
        </row>
        <row r="69">
          <cell r="A69" t="str">
            <v>316 Колбаса варенокоиз мяса птицы Сервелат Пражский ТМ Зареченские ТС Зареченские  ПОКОМ</v>
          </cell>
          <cell r="B69" t="str">
            <v>кг</v>
          </cell>
          <cell r="C69">
            <v>72.474000000000004</v>
          </cell>
          <cell r="D69">
            <v>438.67399999999998</v>
          </cell>
          <cell r="E69">
            <v>454.28300000000002</v>
          </cell>
          <cell r="F69">
            <v>337.03500000000003</v>
          </cell>
          <cell r="G69">
            <v>1</v>
          </cell>
          <cell r="J69">
            <v>160.78</v>
          </cell>
          <cell r="K69">
            <v>293.50300000000004</v>
          </cell>
          <cell r="M69">
            <v>0</v>
          </cell>
          <cell r="N69">
            <v>32.155999999999999</v>
          </cell>
          <cell r="O69">
            <v>50</v>
          </cell>
          <cell r="Q69">
            <v>12.036167433760419</v>
          </cell>
          <cell r="R69">
            <v>10.481247667620352</v>
          </cell>
          <cell r="U69">
            <v>0</v>
          </cell>
          <cell r="V69">
            <v>45.240200000000002</v>
          </cell>
          <cell r="W69">
            <v>14.390199999999998</v>
          </cell>
        </row>
        <row r="70">
          <cell r="A70" t="str">
            <v>317 Колбаса Сервелат Рижский ТМ Зареченские ТС Зареченские  фиброуз в вакуумной у  ПОКОМ</v>
          </cell>
          <cell r="B70" t="str">
            <v>кг</v>
          </cell>
          <cell r="C70">
            <v>347.767</v>
          </cell>
          <cell r="D70">
            <v>400.077</v>
          </cell>
          <cell r="E70">
            <v>461.10399999999998</v>
          </cell>
          <cell r="F70">
            <v>291.96300000000002</v>
          </cell>
          <cell r="G70">
            <v>1</v>
          </cell>
          <cell r="J70">
            <v>162.84800000000001</v>
          </cell>
          <cell r="K70">
            <v>298.25599999999997</v>
          </cell>
          <cell r="M70">
            <v>400</v>
          </cell>
          <cell r="N70">
            <v>32.569600000000001</v>
          </cell>
          <cell r="Q70">
            <v>21.24567080958931</v>
          </cell>
          <cell r="R70">
            <v>21.24567080958931</v>
          </cell>
          <cell r="U70">
            <v>0</v>
          </cell>
          <cell r="V70">
            <v>49.087400000000002</v>
          </cell>
          <cell r="W70">
            <v>58.178599999999996</v>
          </cell>
        </row>
        <row r="71">
          <cell r="A71" t="str">
            <v>318 Сосиски Датские ТМ Зареченские колбасы ТС Зареченские п полиамид в модифициров  ПОКОМ</v>
          </cell>
          <cell r="B71" t="str">
            <v>кг</v>
          </cell>
          <cell r="C71">
            <v>775.01800000000003</v>
          </cell>
          <cell r="D71">
            <v>4208.5649999999996</v>
          </cell>
          <cell r="E71">
            <v>3492.7109999999998</v>
          </cell>
          <cell r="F71">
            <v>2206.4459999999999</v>
          </cell>
          <cell r="G71">
            <v>1</v>
          </cell>
          <cell r="J71">
            <v>1065.816</v>
          </cell>
          <cell r="K71">
            <v>2426.8949999999995</v>
          </cell>
          <cell r="M71">
            <v>0</v>
          </cell>
          <cell r="N71">
            <v>213.16320000000002</v>
          </cell>
          <cell r="O71">
            <v>350</v>
          </cell>
          <cell r="Q71">
            <v>11.992904966710951</v>
          </cell>
          <cell r="R71">
            <v>10.350970523992883</v>
          </cell>
          <cell r="U71">
            <v>235.48960000000002</v>
          </cell>
          <cell r="V71">
            <v>290.11419999999998</v>
          </cell>
          <cell r="W71">
            <v>241.76799999999997</v>
          </cell>
        </row>
        <row r="72">
          <cell r="A72" t="str">
            <v>320 Сосиски Сочинки ТМ Стародворье с сочным окороком в оболочке полиамид в модиф газ 0,4 кг  ПОКОМ</v>
          </cell>
          <cell r="B72" t="str">
            <v>шт</v>
          </cell>
          <cell r="D72">
            <v>240</v>
          </cell>
          <cell r="E72">
            <v>311</v>
          </cell>
          <cell r="F72">
            <v>240</v>
          </cell>
          <cell r="G72">
            <v>0.4</v>
          </cell>
          <cell r="J72">
            <v>221</v>
          </cell>
          <cell r="K72">
            <v>90</v>
          </cell>
          <cell r="M72">
            <v>0</v>
          </cell>
          <cell r="N72">
            <v>44.2</v>
          </cell>
          <cell r="O72">
            <v>300</v>
          </cell>
          <cell r="Q72">
            <v>12.217194570135746</v>
          </cell>
          <cell r="R72">
            <v>5.4298642533936645</v>
          </cell>
          <cell r="U72">
            <v>0</v>
          </cell>
          <cell r="V72">
            <v>30</v>
          </cell>
          <cell r="W72">
            <v>0</v>
          </cell>
        </row>
        <row r="73">
          <cell r="A73" t="str">
            <v>321 Сосиски Сочинки по-баварски с сыром ТМ Стародворье в оболочке  ПОКОМ</v>
          </cell>
          <cell r="B73" t="str">
            <v>кг</v>
          </cell>
          <cell r="D73">
            <v>273.95400000000001</v>
          </cell>
          <cell r="E73">
            <v>102.70399999999999</v>
          </cell>
          <cell r="F73">
            <v>102.473</v>
          </cell>
          <cell r="G73">
            <v>1</v>
          </cell>
          <cell r="J73">
            <v>102.70399999999999</v>
          </cell>
          <cell r="K73">
            <v>0</v>
          </cell>
          <cell r="M73">
            <v>0</v>
          </cell>
          <cell r="N73">
            <v>20.540799999999997</v>
          </cell>
          <cell r="O73">
            <v>150</v>
          </cell>
          <cell r="Q73">
            <v>12.291293425767256</v>
          </cell>
          <cell r="R73">
            <v>4.988754089422029</v>
          </cell>
          <cell r="U73">
            <v>0</v>
          </cell>
          <cell r="V73">
            <v>12.3714</v>
          </cell>
          <cell r="W73">
            <v>0</v>
          </cell>
        </row>
        <row r="74">
          <cell r="A74" t="str">
            <v>322 Сосиски Сочинки с сыром ТМ Стародворье в оболочке  ПОКОМ</v>
          </cell>
          <cell r="B74" t="str">
            <v>кг</v>
          </cell>
          <cell r="D74">
            <v>335.89800000000002</v>
          </cell>
          <cell r="E74">
            <v>160.803</v>
          </cell>
          <cell r="F74">
            <v>160.55600000000001</v>
          </cell>
          <cell r="G74">
            <v>1</v>
          </cell>
          <cell r="J74">
            <v>160.803</v>
          </cell>
          <cell r="K74">
            <v>0</v>
          </cell>
          <cell r="M74">
            <v>0</v>
          </cell>
          <cell r="N74">
            <v>32.160600000000002</v>
          </cell>
          <cell r="O74">
            <v>220</v>
          </cell>
          <cell r="Q74">
            <v>11.832988190518835</v>
          </cell>
          <cell r="R74">
            <v>4.9923197950286999</v>
          </cell>
          <cell r="U74">
            <v>0</v>
          </cell>
          <cell r="V74">
            <v>18.687000000000001</v>
          </cell>
          <cell r="W74">
            <v>0</v>
          </cell>
        </row>
        <row r="75">
          <cell r="A75" t="str">
            <v>323 Колбаса варенокопченая Балыкбургская рубленая ТМ Баварушка срез 0,35 кг   ПОКОМ</v>
          </cell>
          <cell r="B75" t="str">
            <v>шт</v>
          </cell>
          <cell r="C75">
            <v>1</v>
          </cell>
          <cell r="D75">
            <v>198</v>
          </cell>
          <cell r="E75">
            <v>206</v>
          </cell>
          <cell r="F75">
            <v>150</v>
          </cell>
          <cell r="G75">
            <v>0.35</v>
          </cell>
          <cell r="J75">
            <v>140</v>
          </cell>
          <cell r="K75">
            <v>66</v>
          </cell>
          <cell r="M75">
            <v>0</v>
          </cell>
          <cell r="N75">
            <v>28</v>
          </cell>
          <cell r="O75">
            <v>200</v>
          </cell>
          <cell r="Q75">
            <v>12.5</v>
          </cell>
          <cell r="R75">
            <v>5.3571428571428568</v>
          </cell>
          <cell r="U75">
            <v>0</v>
          </cell>
          <cell r="V75">
            <v>19</v>
          </cell>
          <cell r="W75">
            <v>0</v>
          </cell>
        </row>
        <row r="76">
          <cell r="A76" t="str">
            <v xml:space="preserve">314 Колбаса вареная Филейская ТМ Вязанка ТС Классическая в оболочке полиамид.  ПОКОМ </v>
          </cell>
          <cell r="B76" t="str">
            <v>кг</v>
          </cell>
          <cell r="G76">
            <v>1</v>
          </cell>
          <cell r="O76">
            <v>100</v>
          </cell>
          <cell r="U76">
            <v>0</v>
          </cell>
          <cell r="V76">
            <v>0</v>
          </cell>
          <cell r="W76">
            <v>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04.08.2023 - 10.08.2023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"Останкино ООО; ПОКОМ Логистический Партн..." И
Партнер В группе из списка "Физическое лицо Патяка О....; Физическое лицо Поляков В..." И
Склад / комиссионер  / подразделение Не в группе из списка "Бердянск; Склад БЕРДЯНСК; Склад ДОНЕЦК; Донецк; Склад ЛУГАНСК; Луганск; Мариуполь; Склад МАРИУПОЛЬ"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Останкино ООО</v>
          </cell>
          <cell r="D7" t="str">
            <v>00-00000631</v>
          </cell>
          <cell r="F7">
            <v>3080.7750000000001</v>
          </cell>
          <cell r="G7">
            <v>4169.8950000000004</v>
          </cell>
        </row>
        <row r="8">
          <cell r="A8" t="str">
            <v>ООО Останкино-Краснодар</v>
          </cell>
          <cell r="D8" t="str">
            <v>00-00000632</v>
          </cell>
          <cell r="F8">
            <v>2430.5439999999999</v>
          </cell>
          <cell r="G8">
            <v>2430.5439999999999</v>
          </cell>
        </row>
        <row r="9">
          <cell r="A9" t="str">
            <v>3678 СОЧНЫЕ сос п/о мгс 2*2     ОСТАНКИНО</v>
          </cell>
          <cell r="D9" t="str">
            <v>00-00000681</v>
          </cell>
          <cell r="F9">
            <v>243.24199999999999</v>
          </cell>
          <cell r="G9">
            <v>243.24199999999999</v>
          </cell>
        </row>
        <row r="10">
          <cell r="A10" t="str">
            <v>4063 МЯСНАЯ Папа может вар п/о_Л   ОСТАНКИНО</v>
          </cell>
          <cell r="D10" t="str">
            <v>00-00006364</v>
          </cell>
          <cell r="F10">
            <v>184.41900000000001</v>
          </cell>
          <cell r="G10">
            <v>184.41900000000001</v>
          </cell>
        </row>
        <row r="11">
          <cell r="A11" t="str">
            <v>4117 ЭКСТРА Папа может с/к в/у_Л   ОСТАНКИНО</v>
          </cell>
          <cell r="D11" t="str">
            <v>00-00006375</v>
          </cell>
          <cell r="F11">
            <v>20.701000000000001</v>
          </cell>
          <cell r="G11">
            <v>20.701000000000001</v>
          </cell>
        </row>
        <row r="12">
          <cell r="A12" t="str">
            <v>4813 ФИЛЕЙНАЯ Папа может вар п/о_Л   ОСТАНКИНО</v>
          </cell>
          <cell r="D12" t="str">
            <v>00-00006365</v>
          </cell>
          <cell r="F12">
            <v>166.41300000000001</v>
          </cell>
          <cell r="G12">
            <v>166.41300000000001</v>
          </cell>
        </row>
        <row r="13">
          <cell r="A13" t="str">
            <v>5206 Ладожская с/к в/у ОСТАНКИНО</v>
          </cell>
          <cell r="D13" t="str">
            <v>00-00008407</v>
          </cell>
          <cell r="F13">
            <v>24.38</v>
          </cell>
          <cell r="G13">
            <v>24.38</v>
          </cell>
        </row>
        <row r="14">
          <cell r="A14" t="str">
            <v>5341 СЕРВЕЛАТ ОХОТНИЧИЙ в/к в/у  ОСТАНКИНО</v>
          </cell>
          <cell r="D14" t="str">
            <v>00-00005309</v>
          </cell>
          <cell r="F14">
            <v>278.947</v>
          </cell>
          <cell r="G14">
            <v>278.947</v>
          </cell>
        </row>
        <row r="15">
          <cell r="A15" t="str">
            <v>5544 Сервелат Финский в/к в/у_45с НОВАЯ ОСТАНКИНО</v>
          </cell>
          <cell r="D15" t="str">
            <v>00-00005653</v>
          </cell>
          <cell r="F15">
            <v>292.76400000000001</v>
          </cell>
          <cell r="G15">
            <v>292.76400000000001</v>
          </cell>
        </row>
        <row r="16">
          <cell r="A16" t="str">
            <v>5851 ЭКСТРА Папа может вар п/о   ОСТАНКИНО</v>
          </cell>
          <cell r="D16" t="str">
            <v>00-00006074</v>
          </cell>
          <cell r="F16">
            <v>53.08</v>
          </cell>
          <cell r="G16">
            <v>53.08</v>
          </cell>
        </row>
        <row r="17">
          <cell r="A17" t="str">
            <v>6062 МОЛОЧНЫЕ К ЗАВТРАКУ сос п/о мгс 2*2   ОСТАНКИНО</v>
          </cell>
          <cell r="D17" t="str">
            <v>00-00007878</v>
          </cell>
          <cell r="F17">
            <v>504.29</v>
          </cell>
          <cell r="G17">
            <v>504.29</v>
          </cell>
        </row>
        <row r="18">
          <cell r="A18" t="str">
            <v>6123 МОЛОЧНЫЕ КЛАССИЧЕСКИЕ ПМ сос п/о мгс 2*4   ОСТАНКИНО</v>
          </cell>
          <cell r="D18" t="str">
            <v>00-00006584</v>
          </cell>
          <cell r="F18">
            <v>440.928</v>
          </cell>
          <cell r="G18">
            <v>440.928</v>
          </cell>
        </row>
        <row r="19">
          <cell r="A19" t="str">
            <v>6527 ШПИКАЧКИ СОЧНЫЕ ПМ сар б/о мгс 1*3 45с ОСТАНКИНО</v>
          </cell>
          <cell r="D19" t="str">
            <v>00-00008387</v>
          </cell>
          <cell r="F19">
            <v>151.35</v>
          </cell>
          <cell r="G19">
            <v>151.35</v>
          </cell>
        </row>
        <row r="20">
          <cell r="A20" t="str">
            <v>6592 ДОКТОРСКАЯ СН вар п/о  ОСТАНКИНО</v>
          </cell>
          <cell r="D20" t="str">
            <v>00-00008370</v>
          </cell>
          <cell r="F20">
            <v>16.41</v>
          </cell>
          <cell r="G20">
            <v>16.41</v>
          </cell>
        </row>
        <row r="21">
          <cell r="A21" t="str">
            <v>6596 РУССКАЯ СН вар п/о  ОСТАНКИНО</v>
          </cell>
          <cell r="D21" t="str">
            <v>00-00008373</v>
          </cell>
          <cell r="F21">
            <v>32.78</v>
          </cell>
          <cell r="G21">
            <v>32.78</v>
          </cell>
        </row>
        <row r="22">
          <cell r="A22" t="str">
            <v>6606 СЫТНЫЕ Папа может сар б/о мгс 1*3 45c  ОСТАНКИНО</v>
          </cell>
          <cell r="D22" t="str">
            <v>00-00008399</v>
          </cell>
          <cell r="F22">
            <v>20.84</v>
          </cell>
          <cell r="G22">
            <v>20.84</v>
          </cell>
        </row>
        <row r="23">
          <cell r="A23" t="str">
            <v>ООО Останкино-Краснодар (ШТ)</v>
          </cell>
          <cell r="D23" t="str">
            <v>00-00000700</v>
          </cell>
          <cell r="F23">
            <v>450.08</v>
          </cell>
          <cell r="G23">
            <v>1520</v>
          </cell>
        </row>
        <row r="24">
          <cell r="A24" t="str">
            <v>4993 САЛЯМИ ИТАЛЬЯНСКАЯ с/к в/у 1/250*8_120c ОСТАНКИНО</v>
          </cell>
          <cell r="D24" t="str">
            <v>00-00000753</v>
          </cell>
          <cell r="F24">
            <v>30</v>
          </cell>
          <cell r="G24">
            <v>120</v>
          </cell>
        </row>
        <row r="25">
          <cell r="A25" t="str">
            <v>5483 ЭКСТРА Папа может с/к в/у 1/250 8шт.   ОСТАНКИНО</v>
          </cell>
          <cell r="D25" t="str">
            <v>00-00005436</v>
          </cell>
          <cell r="F25">
            <v>46</v>
          </cell>
          <cell r="G25">
            <v>184</v>
          </cell>
        </row>
        <row r="26">
          <cell r="A26" t="str">
            <v>6281 СВИНИНА ДЕЛИКАТ. к/в мл/к в/у 0.3кг 45с  ОСТАНКИНО</v>
          </cell>
          <cell r="D26" t="str">
            <v>00-00007019</v>
          </cell>
          <cell r="F26">
            <v>93.6</v>
          </cell>
          <cell r="G26">
            <v>312</v>
          </cell>
        </row>
        <row r="27">
          <cell r="A27" t="str">
            <v>6353 ЭКСТРА Папа может вар п/о 0.4кг 8шт.  ОСТАНКИНО</v>
          </cell>
          <cell r="D27" t="str">
            <v>00-00007022</v>
          </cell>
          <cell r="F27">
            <v>35.200000000000003</v>
          </cell>
          <cell r="G27">
            <v>88</v>
          </cell>
        </row>
        <row r="28">
          <cell r="A28" t="str">
            <v>6375 СЕРВЕЛАТ ПРИМА в/к в/у 0.28кг 8шт.  ОСТАНКИНО</v>
          </cell>
          <cell r="D28" t="str">
            <v>00-00007026</v>
          </cell>
          <cell r="F28">
            <v>44.8</v>
          </cell>
          <cell r="G28">
            <v>160</v>
          </cell>
        </row>
        <row r="29">
          <cell r="A29" t="str">
            <v>6397 БОЯNСКАЯ Папа может п/к в/у 0.28кг 8шт.  ОСТАНКИНО</v>
          </cell>
          <cell r="D29" t="str">
            <v>00-00007028</v>
          </cell>
          <cell r="F29">
            <v>33.6</v>
          </cell>
          <cell r="G29">
            <v>120</v>
          </cell>
        </row>
        <row r="30">
          <cell r="A30" t="str">
            <v>6400 ВЕНСКАЯ САЛЯМИ п/к в/у 0.28кг 8шт.  ОСТАНКИНО</v>
          </cell>
          <cell r="D30" t="str">
            <v>00-00007029</v>
          </cell>
          <cell r="F30">
            <v>82.88</v>
          </cell>
          <cell r="G30">
            <v>296</v>
          </cell>
        </row>
        <row r="31">
          <cell r="A31" t="str">
            <v>6509 СЕРВЕЛАТ ФИНСКИЙ ПМ в/к в/у 0,35кг 8шт.  ОСТАНКИНО</v>
          </cell>
          <cell r="D31" t="str">
            <v>00-00008389</v>
          </cell>
          <cell r="F31">
            <v>28</v>
          </cell>
          <cell r="G31">
            <v>80</v>
          </cell>
        </row>
        <row r="32">
          <cell r="A32" t="str">
            <v>6510 СЕРВЕЛАТ ЗЕРНИСТЫЙ ПМ в/к в/у 0.35кг  ОСТАНКИНО</v>
          </cell>
          <cell r="D32" t="str">
            <v>00-00008388</v>
          </cell>
          <cell r="F32">
            <v>56</v>
          </cell>
          <cell r="G32">
            <v>160</v>
          </cell>
        </row>
        <row r="33">
          <cell r="A33" t="str">
            <v>Останкино КОРОВИНО (ВЕС)</v>
          </cell>
          <cell r="D33" t="str">
            <v>00-00003326</v>
          </cell>
          <cell r="F33">
            <v>173.58600000000001</v>
          </cell>
          <cell r="G33">
            <v>173.58600000000001</v>
          </cell>
        </row>
        <row r="34">
          <cell r="A34" t="str">
            <v>4614 ВЕТЧ.ЛЮБИТЕЛЬСКАЯ п/о _ ОСТАНКИНО</v>
          </cell>
          <cell r="D34" t="str">
            <v>00-00005019</v>
          </cell>
          <cell r="F34">
            <v>173.58600000000001</v>
          </cell>
          <cell r="G34">
            <v>173.58600000000001</v>
          </cell>
        </row>
        <row r="35">
          <cell r="A35" t="str">
            <v>Останкино СЫР</v>
          </cell>
          <cell r="D35" t="str">
            <v>00-00006675</v>
          </cell>
          <cell r="F35">
            <v>26.565000000000001</v>
          </cell>
          <cell r="G35">
            <v>45.765000000000001</v>
          </cell>
        </row>
        <row r="36">
          <cell r="A36" t="str">
            <v>Сыр Папа Может Российский  50% 200гр    Останкино</v>
          </cell>
          <cell r="D36" t="str">
            <v>00-00006680</v>
          </cell>
          <cell r="F36">
            <v>4.8</v>
          </cell>
          <cell r="G36">
            <v>24</v>
          </cell>
        </row>
        <row r="37">
          <cell r="A37" t="str">
            <v>Сыр Папа Может Российский  50% вес    Останкино</v>
          </cell>
          <cell r="D37" t="str">
            <v>00-00006681</v>
          </cell>
          <cell r="F37">
            <v>21.765000000000001</v>
          </cell>
          <cell r="G37">
            <v>21.765000000000001</v>
          </cell>
        </row>
        <row r="38">
          <cell r="A38" t="str">
            <v>ПОКОМ Логистический Партнер</v>
          </cell>
          <cell r="D38" t="str">
            <v>00-00000869</v>
          </cell>
          <cell r="F38">
            <v>19739.620999999999</v>
          </cell>
          <cell r="G38">
            <v>20176.030999999999</v>
          </cell>
        </row>
        <row r="39">
          <cell r="A39" t="str">
            <v>Вязанка Логистический Партнер(Кг)</v>
          </cell>
          <cell r="D39" t="str">
            <v>00-00003640</v>
          </cell>
          <cell r="F39">
            <v>775.96600000000001</v>
          </cell>
          <cell r="G39">
            <v>775.96600000000001</v>
          </cell>
        </row>
        <row r="40">
          <cell r="A40" t="str">
            <v xml:space="preserve"> 013  Сардельки Вязанка Стародворские NDX, ВЕС.  ПОКОМ</v>
          </cell>
          <cell r="D40" t="str">
            <v>00-00005175</v>
          </cell>
          <cell r="F40">
            <v>128.38800000000001</v>
          </cell>
          <cell r="G40">
            <v>128.38800000000001</v>
          </cell>
        </row>
        <row r="41">
          <cell r="A41" t="str">
            <v xml:space="preserve"> 016  Сосиски Вязанка Молочные, Вязанка вискофан  ВЕС.ПОКОМ</v>
          </cell>
          <cell r="D41" t="str">
            <v>00-00000894</v>
          </cell>
          <cell r="F41">
            <v>111.065</v>
          </cell>
          <cell r="G41">
            <v>111.065</v>
          </cell>
        </row>
        <row r="42">
          <cell r="A42" t="str">
            <v xml:space="preserve"> 017  Сосиски Вязанка Сливочные, Вязанка амицел ВЕС.ПОКОМ</v>
          </cell>
          <cell r="D42" t="str">
            <v>00-00000895</v>
          </cell>
          <cell r="F42">
            <v>536.51300000000003</v>
          </cell>
          <cell r="G42">
            <v>536.51300000000003</v>
          </cell>
        </row>
        <row r="43">
          <cell r="A43" t="str">
            <v>Логистический Партнер кг</v>
          </cell>
          <cell r="D43" t="str">
            <v>00-00000870</v>
          </cell>
          <cell r="F43">
            <v>18761.064999999999</v>
          </cell>
          <cell r="G43">
            <v>18761.064999999999</v>
          </cell>
        </row>
        <row r="44">
          <cell r="A44" t="str">
            <v xml:space="preserve"> 201  Ветчина Нежная ТМ Особый рецепт, (2,5кг), ПОКОМ</v>
          </cell>
          <cell r="D44" t="str">
            <v>00-00005832</v>
          </cell>
          <cell r="F44">
            <v>1500.71</v>
          </cell>
          <cell r="G44">
            <v>1500.71</v>
          </cell>
        </row>
        <row r="45">
          <cell r="A45" t="str">
            <v xml:space="preserve"> 212  Колбаса в/к Сервелат Пражский, ВЕС.,ТМ КОЛБАСНЫЙ СТАНДАРТ ПОКОМ</v>
          </cell>
          <cell r="D45" t="str">
            <v>00-00005712</v>
          </cell>
          <cell r="F45">
            <v>-1.1599999999999999</v>
          </cell>
          <cell r="G45">
            <v>-1.1599999999999999</v>
          </cell>
        </row>
        <row r="46">
          <cell r="A46" t="str">
            <v xml:space="preserve"> 217  Колбаса Докторская Дугушка, ВЕС, НЕ ГОСТ, ТМ Стародворье ПОКОМ</v>
          </cell>
          <cell r="D46" t="str">
            <v>00-00005646</v>
          </cell>
          <cell r="F46">
            <v>157.87</v>
          </cell>
          <cell r="G46">
            <v>157.87</v>
          </cell>
        </row>
        <row r="47">
          <cell r="A47" t="str">
            <v xml:space="preserve"> 219  Колбаса Докторская Особая ТМ Особый рецепт, ВЕС  ПОКОМ</v>
          </cell>
          <cell r="D47" t="str">
            <v>00-00005821</v>
          </cell>
          <cell r="F47">
            <v>5499.4250000000002</v>
          </cell>
          <cell r="G47">
            <v>5499.4250000000002</v>
          </cell>
        </row>
        <row r="48">
          <cell r="A48" t="str">
            <v xml:space="preserve"> 225  Колбаса Дугушка со шпиком, ВЕС, ТМ Стародворье   ПОКОМ</v>
          </cell>
          <cell r="D48" t="str">
            <v>00-00005969</v>
          </cell>
          <cell r="F48">
            <v>36.69</v>
          </cell>
          <cell r="G48">
            <v>36.69</v>
          </cell>
        </row>
        <row r="49">
          <cell r="A49" t="str">
            <v xml:space="preserve"> 229  Колбаса Молочная Дугушка, в/у, ВЕС, ТМ Стародворье   ПОКОМ</v>
          </cell>
          <cell r="D49" t="str">
            <v>00-00005274</v>
          </cell>
          <cell r="F49">
            <v>31.55</v>
          </cell>
          <cell r="G49">
            <v>31.55</v>
          </cell>
        </row>
        <row r="50">
          <cell r="A50" t="str">
            <v xml:space="preserve"> 230  Колбаса Молочная Особая ТМ Особый рецепт, п/а, ВЕС. ПОКОМ</v>
          </cell>
          <cell r="D50" t="str">
            <v>00-00005816</v>
          </cell>
          <cell r="F50">
            <v>3518.7950000000001</v>
          </cell>
          <cell r="G50">
            <v>3518.7950000000001</v>
          </cell>
        </row>
        <row r="51">
          <cell r="A51" t="str">
            <v xml:space="preserve"> 235  Колбаса Особая ТМ Особый рецепт, ВЕС, ТМ Стародворье ПОКОМ</v>
          </cell>
          <cell r="D51" t="str">
            <v>00-00005823</v>
          </cell>
          <cell r="F51">
            <v>1008.865</v>
          </cell>
          <cell r="G51">
            <v>1008.865</v>
          </cell>
        </row>
        <row r="52">
          <cell r="A52" t="str">
            <v xml:space="preserve"> 239  Колбаса Салями запеч Дугушка, оболочка вектор, ВЕС, ТМ Стародворье  ПОКОМ</v>
          </cell>
          <cell r="D52" t="str">
            <v>00-00005603</v>
          </cell>
          <cell r="F52">
            <v>253.29400000000001</v>
          </cell>
          <cell r="G52">
            <v>253.29400000000001</v>
          </cell>
        </row>
        <row r="53">
          <cell r="A53" t="str">
            <v xml:space="preserve"> 247  Сардельки Нежные, ВЕС.  ПОКОМ</v>
          </cell>
          <cell r="D53" t="str">
            <v>00-00000890</v>
          </cell>
          <cell r="F53">
            <v>200.732</v>
          </cell>
          <cell r="G53">
            <v>200.732</v>
          </cell>
        </row>
        <row r="54">
          <cell r="A54" t="str">
            <v xml:space="preserve"> 248  Сардельки Сочные ТМ Особый рецепт,   ПОКОМ</v>
          </cell>
          <cell r="D54" t="str">
            <v>00-00006239</v>
          </cell>
          <cell r="F54">
            <v>766.86800000000005</v>
          </cell>
          <cell r="G54">
            <v>766.86800000000005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 t="str">
            <v>00-00006302</v>
          </cell>
          <cell r="F55">
            <v>162.99600000000001</v>
          </cell>
          <cell r="G55">
            <v>162.99600000000001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D56" t="str">
            <v>00-00005822</v>
          </cell>
          <cell r="F56">
            <v>998.94399999999996</v>
          </cell>
          <cell r="G56">
            <v>998.94399999999996</v>
          </cell>
        </row>
        <row r="57">
          <cell r="A57" t="str">
            <v xml:space="preserve"> 259  Сосиски Сливочные Дугушка, ВЕС.   ПОКОМ</v>
          </cell>
          <cell r="D57" t="str">
            <v>00-00006190</v>
          </cell>
          <cell r="F57">
            <v>86.328999999999994</v>
          </cell>
          <cell r="G57">
            <v>86.328999999999994</v>
          </cell>
        </row>
        <row r="58">
          <cell r="A58" t="str">
            <v xml:space="preserve"> 263  Шпикачки Стародворские, ВЕС.  ПОКОМ</v>
          </cell>
          <cell r="D58" t="str">
            <v>00-00000899</v>
          </cell>
          <cell r="F58">
            <v>82.768000000000001</v>
          </cell>
          <cell r="G58">
            <v>82.768000000000001</v>
          </cell>
        </row>
        <row r="59">
          <cell r="A59" t="str">
            <v xml:space="preserve"> 265  Колбаса Балыкбургская, ВЕС, ТМ Баварушка  ПОКОМ</v>
          </cell>
          <cell r="D59" t="str">
            <v>00-00006426</v>
          </cell>
          <cell r="F59">
            <v>453.73599999999999</v>
          </cell>
          <cell r="G59">
            <v>453.73599999999999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 t="str">
            <v>00-00006428</v>
          </cell>
          <cell r="F60">
            <v>151.214</v>
          </cell>
          <cell r="G60">
            <v>151.214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 t="str">
            <v>00-00006480</v>
          </cell>
          <cell r="F61">
            <v>203.21199999999999</v>
          </cell>
          <cell r="G61">
            <v>203.21199999999999</v>
          </cell>
        </row>
        <row r="62">
          <cell r="A62" t="str">
            <v xml:space="preserve"> 268  Сосиски Филейбургские с филе сочного окорока, ВЕС, ТМ Баварушка  ПОКОМ</v>
          </cell>
          <cell r="D62" t="str">
            <v>00-00006987</v>
          </cell>
          <cell r="F62">
            <v>453.96499999999997</v>
          </cell>
          <cell r="G62">
            <v>453.96499999999997</v>
          </cell>
        </row>
        <row r="63">
          <cell r="A63" t="str">
            <v xml:space="preserve"> 271  Колбаса Сервелат Левантский ТМ Особый Рецепт, ВЕС. ПОКОМ</v>
          </cell>
          <cell r="D63" t="str">
            <v>00-00006990</v>
          </cell>
          <cell r="F63">
            <v>82.43</v>
          </cell>
          <cell r="G63">
            <v>82.43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 t="str">
            <v>00-00007882</v>
          </cell>
          <cell r="F64">
            <v>203.98</v>
          </cell>
          <cell r="G64">
            <v>203.98</v>
          </cell>
        </row>
        <row r="65">
          <cell r="A65" t="str">
            <v>316 Колбаса варенокоиз мяса птицы Сервелат Пражский ТМ Зареченские ТС Зареченские  ПОКОМ</v>
          </cell>
          <cell r="D65" t="str">
            <v>00-00008106</v>
          </cell>
          <cell r="F65">
            <v>216.768</v>
          </cell>
          <cell r="G65">
            <v>216.768</v>
          </cell>
        </row>
        <row r="66">
          <cell r="A66" t="str">
            <v>317 Колбаса Сервелат Рижский ТМ Зареченские ТС Зареченские  фиброуз в вакуумной у  ПОКОМ</v>
          </cell>
          <cell r="D66" t="str">
            <v>00-00008107</v>
          </cell>
          <cell r="F66">
            <v>187.78399999999999</v>
          </cell>
          <cell r="G66">
            <v>187.78399999999999</v>
          </cell>
        </row>
        <row r="67">
          <cell r="A67" t="str">
            <v>318 Сосиски Датские ТМ Зареченские колбасы ТС Зареченские п полиамид в модифициров  ПОКОМ</v>
          </cell>
          <cell r="D67" t="str">
            <v>00-00008108</v>
          </cell>
          <cell r="F67">
            <v>2218.2849999999999</v>
          </cell>
          <cell r="G67">
            <v>2218.2849999999999</v>
          </cell>
        </row>
        <row r="68">
          <cell r="A68" t="str">
            <v>321 Сосиски Сочинки по-баварски с сыром ТМ Стародворье в оболочке  ПОКОМ</v>
          </cell>
          <cell r="D68" t="str">
            <v>00-00008167</v>
          </cell>
          <cell r="F68">
            <v>122.971</v>
          </cell>
          <cell r="G68">
            <v>122.971</v>
          </cell>
        </row>
        <row r="69">
          <cell r="A69" t="str">
            <v>322 Сосиски Сочинки с сыром ТМ Стародворье в оболочке  ПОКОМ</v>
          </cell>
          <cell r="D69" t="str">
            <v>00-00008168</v>
          </cell>
          <cell r="F69">
            <v>162.04400000000001</v>
          </cell>
          <cell r="G69">
            <v>162.04400000000001</v>
          </cell>
        </row>
        <row r="70">
          <cell r="A70" t="str">
            <v>Логистический Партнер Шт</v>
          </cell>
          <cell r="D70" t="str">
            <v>00-00000935</v>
          </cell>
          <cell r="F70">
            <v>202.59</v>
          </cell>
          <cell r="G70">
            <v>639</v>
          </cell>
        </row>
        <row r="71">
          <cell r="A71" t="str">
            <v xml:space="preserve"> 083  Колбаса Швейцарская 0,17 кг., ШТ., сырокопченая   ПОКОМ</v>
          </cell>
          <cell r="D71" t="str">
            <v>00-00000953</v>
          </cell>
          <cell r="F71">
            <v>43.35</v>
          </cell>
          <cell r="G71">
            <v>255</v>
          </cell>
        </row>
        <row r="72">
          <cell r="A72" t="str">
            <v xml:space="preserve"> 092  Сосиски Баварские с сыром,  0.42кг,ПОКОМ</v>
          </cell>
          <cell r="D72" t="str">
            <v>00-00000947</v>
          </cell>
          <cell r="F72">
            <v>35.28</v>
          </cell>
          <cell r="G72">
            <v>84</v>
          </cell>
        </row>
        <row r="73">
          <cell r="A73" t="str">
            <v xml:space="preserve"> 096  Сосиски Баварские,  0.42кг,ПОКОМ</v>
          </cell>
          <cell r="D73" t="str">
            <v>00-00000946</v>
          </cell>
          <cell r="F73">
            <v>25.2</v>
          </cell>
          <cell r="G73">
            <v>60</v>
          </cell>
        </row>
        <row r="74">
          <cell r="A74" t="str">
            <v xml:space="preserve"> 103  Сосиски Классические, 0.42кг,ядрена копотьПОКОМ</v>
          </cell>
          <cell r="D74" t="str">
            <v>00-00000948</v>
          </cell>
          <cell r="F74">
            <v>22.68</v>
          </cell>
          <cell r="G74">
            <v>54</v>
          </cell>
        </row>
        <row r="75">
          <cell r="A75" t="str">
            <v xml:space="preserve"> 108  Сосиски С сыром,  0.42кг,ядрена копоть ПОКОМ</v>
          </cell>
          <cell r="D75" t="str">
            <v>00-00000956</v>
          </cell>
          <cell r="F75">
            <v>35.28</v>
          </cell>
          <cell r="G75">
            <v>84</v>
          </cell>
        </row>
        <row r="76">
          <cell r="A76" t="str">
            <v xml:space="preserve"> 301  Сосиски Сочинки по-баварски с сыром,  0.4кг, ТМ Стародворье  ПОКОМ</v>
          </cell>
          <cell r="D76" t="str">
            <v>00-00007885</v>
          </cell>
          <cell r="F76">
            <v>40.799999999999997</v>
          </cell>
          <cell r="G76">
            <v>102</v>
          </cell>
        </row>
        <row r="77">
          <cell r="A77" t="str">
            <v>Итого</v>
          </cell>
          <cell r="F77">
            <v>22820.396000000001</v>
          </cell>
          <cell r="G77">
            <v>24345.925999999999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77"/>
  <sheetViews>
    <sheetView tabSelected="1" workbookViewId="0">
      <pane ySplit="5" topLeftCell="A6" activePane="bottomLeft" state="frozen"/>
      <selection pane="bottomLeft" activeCell="P9" sqref="P9"/>
    </sheetView>
  </sheetViews>
  <sheetFormatPr defaultColWidth="10.5" defaultRowHeight="11.45" customHeight="1" outlineLevelRow="2" x14ac:dyDescent="0.2"/>
  <cols>
    <col min="1" max="1" width="71.5" style="1" customWidth="1"/>
    <col min="2" max="2" width="3.5" style="1" customWidth="1"/>
    <col min="3" max="6" width="6.5" style="7" customWidth="1"/>
    <col min="7" max="7" width="5" style="15" customWidth="1"/>
    <col min="8" max="8" width="1.6640625" style="16" customWidth="1"/>
    <col min="9" max="9" width="2.5" style="16" customWidth="1"/>
    <col min="10" max="11" width="6.6640625" style="16" customWidth="1"/>
    <col min="12" max="12" width="7.83203125" style="16" customWidth="1"/>
    <col min="13" max="13" width="1.5" style="16" customWidth="1"/>
    <col min="14" max="14" width="5.83203125" style="16" customWidth="1"/>
    <col min="15" max="15" width="10.5" style="16"/>
    <col min="16" max="16" width="10.83203125" style="16" customWidth="1"/>
    <col min="17" max="18" width="6.1640625" style="16" customWidth="1"/>
    <col min="19" max="20" width="2.1640625" style="16" customWidth="1"/>
    <col min="21" max="23" width="7.5" style="16" customWidth="1"/>
    <col min="24" max="24" width="22.83203125" style="16" customWidth="1"/>
    <col min="25" max="25" width="8.5" style="16" customWidth="1"/>
    <col min="26" max="27" width="10.5" style="16"/>
    <col min="28" max="16384" width="10.5" style="4"/>
  </cols>
  <sheetData>
    <row r="1" spans="1:26" ht="12.95" customHeight="1" outlineLevel="1" x14ac:dyDescent="0.2">
      <c r="A1" s="2" t="s">
        <v>0</v>
      </c>
    </row>
    <row r="2" spans="1:26" ht="12.95" customHeight="1" outlineLevel="1" x14ac:dyDescent="0.2">
      <c r="A2" s="2"/>
    </row>
    <row r="3" spans="1:26" ht="26.1" customHeight="1" x14ac:dyDescent="0.2">
      <c r="A3" s="3" t="s">
        <v>1</v>
      </c>
      <c r="B3" s="3" t="s">
        <v>2</v>
      </c>
      <c r="C3" s="8" t="s">
        <v>3</v>
      </c>
      <c r="D3" s="8"/>
      <c r="E3" s="8"/>
      <c r="F3" s="8"/>
      <c r="G3" s="11" t="s">
        <v>81</v>
      </c>
      <c r="H3" s="12" t="s">
        <v>82</v>
      </c>
      <c r="I3" s="12" t="s">
        <v>83</v>
      </c>
      <c r="J3" s="12" t="s">
        <v>84</v>
      </c>
      <c r="K3" s="12" t="s">
        <v>85</v>
      </c>
      <c r="L3" s="12" t="s">
        <v>86</v>
      </c>
      <c r="M3" s="12" t="s">
        <v>86</v>
      </c>
      <c r="N3" s="12" t="s">
        <v>87</v>
      </c>
      <c r="O3" s="12" t="s">
        <v>86</v>
      </c>
      <c r="P3" s="12" t="s">
        <v>86</v>
      </c>
      <c r="Q3" s="12" t="s">
        <v>88</v>
      </c>
      <c r="R3" s="12" t="s">
        <v>89</v>
      </c>
      <c r="S3" s="12" t="s">
        <v>90</v>
      </c>
      <c r="T3" s="12" t="s">
        <v>85</v>
      </c>
      <c r="U3" s="12" t="s">
        <v>91</v>
      </c>
      <c r="V3" s="12" t="s">
        <v>92</v>
      </c>
      <c r="W3" s="14" t="s">
        <v>97</v>
      </c>
      <c r="X3" s="12" t="s">
        <v>93</v>
      </c>
      <c r="Y3" s="12" t="s">
        <v>94</v>
      </c>
      <c r="Z3" s="12"/>
    </row>
    <row r="4" spans="1:26" ht="26.1" customHeight="1" x14ac:dyDescent="0.2">
      <c r="A4" s="3" t="s">
        <v>1</v>
      </c>
      <c r="B4" s="3" t="s">
        <v>2</v>
      </c>
      <c r="C4" s="8" t="s">
        <v>4</v>
      </c>
      <c r="D4" s="8" t="s">
        <v>5</v>
      </c>
      <c r="E4" s="8" t="s">
        <v>6</v>
      </c>
      <c r="F4" s="8" t="s">
        <v>7</v>
      </c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 t="s">
        <v>95</v>
      </c>
      <c r="Z4" s="12" t="s">
        <v>96</v>
      </c>
    </row>
    <row r="5" spans="1:26" ht="11.1" customHeight="1" x14ac:dyDescent="0.2">
      <c r="A5" s="5"/>
      <c r="B5" s="5"/>
      <c r="C5" s="9"/>
      <c r="D5" s="9"/>
      <c r="E5" s="13">
        <f t="shared" ref="E5:F5" si="0">SUM(E6:E134)</f>
        <v>47465.765999999996</v>
      </c>
      <c r="F5" s="13">
        <f t="shared" si="0"/>
        <v>27578.254999999997</v>
      </c>
      <c r="G5" s="11"/>
      <c r="H5" s="13">
        <f t="shared" ref="H5:P5" si="1">SUM(H6:H134)</f>
        <v>0</v>
      </c>
      <c r="I5" s="13">
        <f t="shared" si="1"/>
        <v>0</v>
      </c>
      <c r="J5" s="13">
        <f t="shared" si="1"/>
        <v>27289.735000000001</v>
      </c>
      <c r="K5" s="13">
        <f t="shared" si="1"/>
        <v>20176.031000000003</v>
      </c>
      <c r="L5" s="13">
        <f t="shared" si="1"/>
        <v>8740</v>
      </c>
      <c r="M5" s="13">
        <f t="shared" si="1"/>
        <v>0</v>
      </c>
      <c r="N5" s="13">
        <f t="shared" si="1"/>
        <v>5457.9470000000001</v>
      </c>
      <c r="O5" s="13">
        <f t="shared" si="1"/>
        <v>20615</v>
      </c>
      <c r="P5" s="13">
        <f t="shared" si="1"/>
        <v>6580</v>
      </c>
      <c r="Q5" s="12"/>
      <c r="R5" s="12"/>
      <c r="S5" s="12"/>
      <c r="T5" s="12"/>
      <c r="U5" s="13">
        <f>SUM(U6:U134)</f>
        <v>4332.4980000000005</v>
      </c>
      <c r="V5" s="13">
        <f>SUM(V6:V134)</f>
        <v>5911.9388000000008</v>
      </c>
      <c r="W5" s="13">
        <f>SUM(W6:W134)</f>
        <v>5297.9489999999987</v>
      </c>
      <c r="X5" s="12"/>
      <c r="Y5" s="13">
        <f>SUM(Y6:Y134)</f>
        <v>17469.75</v>
      </c>
      <c r="Z5" s="13">
        <f>SUM(Z6:Z134)</f>
        <v>6580</v>
      </c>
    </row>
    <row r="6" spans="1:26" ht="11.1" customHeight="1" outlineLevel="2" x14ac:dyDescent="0.2">
      <c r="A6" s="6" t="s">
        <v>8</v>
      </c>
      <c r="B6" s="6" t="s">
        <v>9</v>
      </c>
      <c r="C6" s="10">
        <v>1.4330000000000001</v>
      </c>
      <c r="D6" s="10"/>
      <c r="E6" s="10"/>
      <c r="F6" s="10">
        <v>1.4330000000000001</v>
      </c>
      <c r="G6" s="15">
        <v>0</v>
      </c>
      <c r="J6" s="16">
        <f>E6-K6</f>
        <v>0</v>
      </c>
      <c r="L6" s="16">
        <f>VLOOKUP(A6,[1]TDSheet!$A$1:$O$65536,15,0)</f>
        <v>0</v>
      </c>
      <c r="N6" s="16">
        <f t="shared" ref="N6:N11" si="2">J6/5</f>
        <v>0</v>
      </c>
      <c r="O6" s="17"/>
      <c r="P6" s="17"/>
      <c r="Q6" s="16" t="e">
        <f>(F6+L6+O6+P6)/N6</f>
        <v>#DIV/0!</v>
      </c>
      <c r="R6" s="16" t="e">
        <f>(F6+L6)/N6</f>
        <v>#DIV/0!</v>
      </c>
      <c r="U6" s="16">
        <f>VLOOKUP(A6,[1]TDSheet!$A$1:$V$65536,22,0)</f>
        <v>0</v>
      </c>
      <c r="V6" s="16">
        <f>VLOOKUP(A6,[1]TDSheet!$A$1:$W$65536,23,0)</f>
        <v>-0.1152</v>
      </c>
      <c r="W6" s="16">
        <f>VLOOKUP(A6,[1]TDSheet!$A$1:$N$65536,14,0)</f>
        <v>-0.1714</v>
      </c>
      <c r="Y6" s="16">
        <f>O6*G6</f>
        <v>0</v>
      </c>
      <c r="Z6" s="16">
        <f t="shared" ref="Z6:Z37" si="3">P6*G6</f>
        <v>0</v>
      </c>
    </row>
    <row r="7" spans="1:26" ht="11.1" customHeight="1" outlineLevel="2" x14ac:dyDescent="0.2">
      <c r="A7" s="6" t="s">
        <v>10</v>
      </c>
      <c r="B7" s="6" t="s">
        <v>9</v>
      </c>
      <c r="C7" s="10">
        <v>8.3160000000000007</v>
      </c>
      <c r="D7" s="10"/>
      <c r="E7" s="10"/>
      <c r="F7" s="10">
        <v>8.3160000000000007</v>
      </c>
      <c r="G7" s="15">
        <v>0</v>
      </c>
      <c r="J7" s="16">
        <f t="shared" ref="J7:J71" si="4">E7-K7</f>
        <v>0</v>
      </c>
      <c r="L7" s="16">
        <f>VLOOKUP(A7,[1]TDSheet!$A$1:$O$65536,15,0)</f>
        <v>0</v>
      </c>
      <c r="N7" s="16">
        <f t="shared" si="2"/>
        <v>0</v>
      </c>
      <c r="O7" s="17"/>
      <c r="P7" s="17"/>
      <c r="Q7" s="16" t="e">
        <f t="shared" ref="Q7:Q70" si="5">(F7+L7+O7+P7)/N7</f>
        <v>#DIV/0!</v>
      </c>
      <c r="R7" s="16" t="e">
        <f t="shared" ref="R7:R71" si="6">(F7+L7)/N7</f>
        <v>#DIV/0!</v>
      </c>
      <c r="U7" s="16">
        <f>VLOOKUP(A7,[1]TDSheet!$A$1:$V$65536,22,0)</f>
        <v>0</v>
      </c>
      <c r="V7" s="16">
        <f>VLOOKUP(A7,[1]TDSheet!$A$1:$W$65536,23,0)</f>
        <v>0</v>
      </c>
      <c r="W7" s="16">
        <f>VLOOKUP(A7,[1]TDSheet!$A$1:$N$65536,14,0)</f>
        <v>0</v>
      </c>
      <c r="Y7" s="16">
        <f t="shared" ref="Y7:Y70" si="7">O7*G7</f>
        <v>0</v>
      </c>
      <c r="Z7" s="16">
        <f t="shared" si="3"/>
        <v>0</v>
      </c>
    </row>
    <row r="8" spans="1:26" ht="11.1" customHeight="1" outlineLevel="2" x14ac:dyDescent="0.2">
      <c r="A8" s="6" t="s">
        <v>11</v>
      </c>
      <c r="B8" s="6" t="s">
        <v>9</v>
      </c>
      <c r="C8" s="10">
        <v>-1.35</v>
      </c>
      <c r="D8" s="10">
        <v>129.738</v>
      </c>
      <c r="E8" s="10">
        <v>128.38800000000001</v>
      </c>
      <c r="F8" s="10"/>
      <c r="G8" s="15">
        <f>VLOOKUP(A8,[1]TDSheet!$A$1:$G$65536,7,0)</f>
        <v>1</v>
      </c>
      <c r="J8" s="16">
        <f t="shared" si="4"/>
        <v>0</v>
      </c>
      <c r="K8" s="16">
        <f>VLOOKUP(A8,[2]TDSheet!$A:$H,7,0)</f>
        <v>128.38800000000001</v>
      </c>
      <c r="L8" s="16">
        <f>VLOOKUP(A8,[1]TDSheet!$A$1:$O$65536,15,0)</f>
        <v>170</v>
      </c>
      <c r="N8" s="16">
        <f t="shared" si="2"/>
        <v>0</v>
      </c>
      <c r="O8" s="17"/>
      <c r="P8" s="17"/>
      <c r="Q8" s="16" t="e">
        <f t="shared" si="5"/>
        <v>#DIV/0!</v>
      </c>
      <c r="R8" s="16" t="e">
        <f t="shared" si="6"/>
        <v>#DIV/0!</v>
      </c>
      <c r="U8" s="16">
        <f>VLOOKUP(A8,[1]TDSheet!$A$1:$V$65536,22,0)</f>
        <v>14.180400000000001</v>
      </c>
      <c r="V8" s="16">
        <f>VLOOKUP(A8,[1]TDSheet!$A$1:$W$65536,23,0)</f>
        <v>0</v>
      </c>
      <c r="W8" s="16">
        <f>VLOOKUP(A8,[1]TDSheet!$A$1:$N$65536,14,0)</f>
        <v>24.243400000000001</v>
      </c>
      <c r="Y8" s="16">
        <f t="shared" si="7"/>
        <v>0</v>
      </c>
      <c r="Z8" s="16">
        <f t="shared" si="3"/>
        <v>0</v>
      </c>
    </row>
    <row r="9" spans="1:26" ht="11.1" customHeight="1" outlineLevel="2" x14ac:dyDescent="0.2">
      <c r="A9" s="6" t="s">
        <v>12</v>
      </c>
      <c r="B9" s="6" t="s">
        <v>9</v>
      </c>
      <c r="C9" s="10">
        <v>156.06</v>
      </c>
      <c r="D9" s="10">
        <v>551.66399999999999</v>
      </c>
      <c r="E9" s="10">
        <v>567.95500000000004</v>
      </c>
      <c r="F9" s="10">
        <v>31.481999999999999</v>
      </c>
      <c r="G9" s="15">
        <f>VLOOKUP(A9,[1]TDSheet!$A$1:$G$65536,7,0)</f>
        <v>1</v>
      </c>
      <c r="J9" s="16">
        <f t="shared" si="4"/>
        <v>456.89000000000004</v>
      </c>
      <c r="K9" s="16">
        <f>VLOOKUP(A9,[2]TDSheet!$A:$H,7,0)</f>
        <v>111.065</v>
      </c>
      <c r="L9" s="16">
        <f>VLOOKUP(A9,[1]TDSheet!$A$1:$O$65536,15,0)</f>
        <v>350</v>
      </c>
      <c r="N9" s="16">
        <f t="shared" si="2"/>
        <v>91.378000000000014</v>
      </c>
      <c r="O9" s="17">
        <v>600</v>
      </c>
      <c r="P9" s="17"/>
      <c r="Q9" s="16">
        <f t="shared" si="5"/>
        <v>10.740900435553414</v>
      </c>
      <c r="R9" s="16">
        <f t="shared" si="6"/>
        <v>4.1747685438508162</v>
      </c>
      <c r="U9" s="16">
        <f>VLOOKUP(A9,[1]TDSheet!$A$1:$V$65536,22,0)</f>
        <v>15.0154</v>
      </c>
      <c r="V9" s="16">
        <f>VLOOKUP(A9,[1]TDSheet!$A$1:$W$65536,23,0)</f>
        <v>82.028599999999997</v>
      </c>
      <c r="W9" s="16">
        <f>VLOOKUP(A9,[1]TDSheet!$A$1:$N$65536,14,0)</f>
        <v>102.34099999999999</v>
      </c>
      <c r="Y9" s="16">
        <f t="shared" si="7"/>
        <v>600</v>
      </c>
      <c r="Z9" s="16">
        <f t="shared" si="3"/>
        <v>0</v>
      </c>
    </row>
    <row r="10" spans="1:26" ht="11.1" customHeight="1" outlineLevel="2" x14ac:dyDescent="0.2">
      <c r="A10" s="6" t="s">
        <v>13</v>
      </c>
      <c r="B10" s="6" t="s">
        <v>9</v>
      </c>
      <c r="C10" s="10">
        <v>469.38</v>
      </c>
      <c r="D10" s="10">
        <v>536.51300000000003</v>
      </c>
      <c r="E10" s="10">
        <v>787.48400000000004</v>
      </c>
      <c r="F10" s="10">
        <v>11.387</v>
      </c>
      <c r="G10" s="15">
        <f>VLOOKUP(A10,[1]TDSheet!$A$1:$G$65536,7,0)</f>
        <v>1</v>
      </c>
      <c r="J10" s="16">
        <f t="shared" si="4"/>
        <v>250.971</v>
      </c>
      <c r="K10" s="16">
        <f>VLOOKUP(A10,[2]TDSheet!$A:$H,7,0)</f>
        <v>536.51300000000003</v>
      </c>
      <c r="L10" s="16">
        <f>VLOOKUP(A10,[1]TDSheet!$A$1:$O$65536,15,0)</f>
        <v>500</v>
      </c>
      <c r="N10" s="16">
        <f t="shared" si="2"/>
        <v>50.194200000000002</v>
      </c>
      <c r="O10" s="17">
        <v>90</v>
      </c>
      <c r="P10" s="17"/>
      <c r="Q10" s="16">
        <f t="shared" si="5"/>
        <v>11.98120499978085</v>
      </c>
      <c r="R10" s="16">
        <f t="shared" si="6"/>
        <v>10.188169151017448</v>
      </c>
      <c r="U10" s="16">
        <f>VLOOKUP(A10,[1]TDSheet!$A$1:$V$65536,22,0)</f>
        <v>8.5614000000000008</v>
      </c>
      <c r="V10" s="16">
        <f>VLOOKUP(A10,[1]TDSheet!$A$1:$W$65536,23,0)</f>
        <v>74.856399999999994</v>
      </c>
      <c r="W10" s="16">
        <f>VLOOKUP(A10,[1]TDSheet!$A$1:$N$65536,14,0)</f>
        <v>107.0098</v>
      </c>
      <c r="Y10" s="16">
        <f t="shared" si="7"/>
        <v>90</v>
      </c>
      <c r="Z10" s="16">
        <f t="shared" si="3"/>
        <v>0</v>
      </c>
    </row>
    <row r="11" spans="1:26" ht="11.1" customHeight="1" outlineLevel="2" x14ac:dyDescent="0.2">
      <c r="A11" s="6" t="s">
        <v>14</v>
      </c>
      <c r="B11" s="6" t="s">
        <v>9</v>
      </c>
      <c r="C11" s="10">
        <v>181.54</v>
      </c>
      <c r="D11" s="10">
        <v>1.629</v>
      </c>
      <c r="E11" s="10">
        <v>151.22399999999999</v>
      </c>
      <c r="F11" s="10">
        <v>-1.234</v>
      </c>
      <c r="G11" s="15">
        <f>VLOOKUP(A11,[1]TDSheet!$A$1:$G$65536,7,0)</f>
        <v>1</v>
      </c>
      <c r="J11" s="16">
        <f t="shared" si="4"/>
        <v>151.22399999999999</v>
      </c>
      <c r="L11" s="16">
        <f>VLOOKUP(A11,[1]TDSheet!$A$1:$O$65536,15,0)</f>
        <v>120</v>
      </c>
      <c r="N11" s="16">
        <f t="shared" si="2"/>
        <v>30.244799999999998</v>
      </c>
      <c r="O11" s="17">
        <v>240</v>
      </c>
      <c r="P11" s="17"/>
      <c r="Q11" s="16">
        <f t="shared" si="5"/>
        <v>11.862072157858542</v>
      </c>
      <c r="R11" s="16">
        <f t="shared" si="6"/>
        <v>3.926823784584458</v>
      </c>
      <c r="U11" s="16">
        <f>VLOOKUP(A11,[1]TDSheet!$A$1:$V$65536,22,0)</f>
        <v>43.3628</v>
      </c>
      <c r="V11" s="16">
        <f>VLOOKUP(A11,[1]TDSheet!$A$1:$W$65536,23,0)</f>
        <v>0</v>
      </c>
      <c r="W11" s="16">
        <f>VLOOKUP(A11,[1]TDSheet!$A$1:$N$65536,14,0)</f>
        <v>38.728200000000001</v>
      </c>
      <c r="Y11" s="16">
        <f t="shared" si="7"/>
        <v>240</v>
      </c>
      <c r="Z11" s="16">
        <f t="shared" si="3"/>
        <v>0</v>
      </c>
    </row>
    <row r="12" spans="1:26" ht="11.1" customHeight="1" outlineLevel="2" x14ac:dyDescent="0.2">
      <c r="A12" s="6" t="s">
        <v>15</v>
      </c>
      <c r="B12" s="6" t="s">
        <v>16</v>
      </c>
      <c r="C12" s="10">
        <v>45</v>
      </c>
      <c r="D12" s="10"/>
      <c r="E12" s="10"/>
      <c r="F12" s="10">
        <v>45</v>
      </c>
      <c r="G12" s="15">
        <f>VLOOKUP(A12,[1]TDSheet!$A$1:$G$65536,7,0)</f>
        <v>0.5</v>
      </c>
      <c r="J12" s="16">
        <f t="shared" si="4"/>
        <v>0</v>
      </c>
      <c r="L12" s="16">
        <f>VLOOKUP(A12,[1]TDSheet!$A$1:$O$65536,15,0)</f>
        <v>0</v>
      </c>
      <c r="N12" s="16">
        <f>J12/5</f>
        <v>0</v>
      </c>
      <c r="O12" s="17"/>
      <c r="P12" s="17"/>
      <c r="Q12" s="16" t="e">
        <f t="shared" si="5"/>
        <v>#DIV/0!</v>
      </c>
      <c r="R12" s="16" t="e">
        <f t="shared" si="6"/>
        <v>#DIV/0!</v>
      </c>
      <c r="U12" s="16">
        <f>VLOOKUP(A12,[1]TDSheet!$A$1:$V$65536,22,0)</f>
        <v>0</v>
      </c>
      <c r="V12" s="16">
        <f>VLOOKUP(A12,[1]TDSheet!$A$1:$W$65536,23,0)</f>
        <v>0</v>
      </c>
      <c r="W12" s="16">
        <f>VLOOKUP(A12,[1]TDSheet!$A$1:$N$65536,14,0)</f>
        <v>0</v>
      </c>
      <c r="Y12" s="16">
        <f t="shared" si="7"/>
        <v>0</v>
      </c>
      <c r="Z12" s="16">
        <f t="shared" si="3"/>
        <v>0</v>
      </c>
    </row>
    <row r="13" spans="1:26" ht="11.1" customHeight="1" outlineLevel="2" x14ac:dyDescent="0.2">
      <c r="A13" s="6" t="s">
        <v>17</v>
      </c>
      <c r="B13" s="6" t="s">
        <v>16</v>
      </c>
      <c r="C13" s="10">
        <v>1</v>
      </c>
      <c r="D13" s="10"/>
      <c r="E13" s="10"/>
      <c r="F13" s="10">
        <v>1</v>
      </c>
      <c r="G13" s="15">
        <v>0</v>
      </c>
      <c r="J13" s="16">
        <f t="shared" si="4"/>
        <v>0</v>
      </c>
      <c r="L13" s="16">
        <f>VLOOKUP(A13,[1]TDSheet!$A$1:$O$65536,15,0)</f>
        <v>0</v>
      </c>
      <c r="N13" s="16">
        <f t="shared" ref="N13:N77" si="8">J13/5</f>
        <v>0</v>
      </c>
      <c r="O13" s="17"/>
      <c r="P13" s="17"/>
      <c r="Q13" s="16" t="e">
        <f t="shared" si="5"/>
        <v>#DIV/0!</v>
      </c>
      <c r="R13" s="16" t="e">
        <f t="shared" si="6"/>
        <v>#DIV/0!</v>
      </c>
      <c r="U13" s="16">
        <f>VLOOKUP(A13,[1]TDSheet!$A$1:$V$65536,22,0)</f>
        <v>0</v>
      </c>
      <c r="V13" s="16">
        <f>VLOOKUP(A13,[1]TDSheet!$A$1:$W$65536,23,0)</f>
        <v>0</v>
      </c>
      <c r="W13" s="16">
        <f>VLOOKUP(A13,[1]TDSheet!$A$1:$N$65536,14,0)</f>
        <v>0</v>
      </c>
      <c r="Y13" s="16">
        <f t="shared" si="7"/>
        <v>0</v>
      </c>
      <c r="Z13" s="16">
        <f t="shared" si="3"/>
        <v>0</v>
      </c>
    </row>
    <row r="14" spans="1:26" ht="11.1" customHeight="1" outlineLevel="2" x14ac:dyDescent="0.2">
      <c r="A14" s="6" t="s">
        <v>18</v>
      </c>
      <c r="B14" s="6" t="s">
        <v>16</v>
      </c>
      <c r="C14" s="10">
        <v>1</v>
      </c>
      <c r="D14" s="10">
        <v>72</v>
      </c>
      <c r="E14" s="10">
        <v>72</v>
      </c>
      <c r="F14" s="10">
        <v>1</v>
      </c>
      <c r="G14" s="15">
        <f>VLOOKUP(A14,[1]TDSheet!$A$1:$G$65536,7,0)</f>
        <v>0.45</v>
      </c>
      <c r="J14" s="16">
        <f t="shared" si="4"/>
        <v>72</v>
      </c>
      <c r="L14" s="16">
        <f>VLOOKUP(A14,[1]TDSheet!$A$1:$O$65536,15,0)</f>
        <v>0</v>
      </c>
      <c r="N14" s="16">
        <f t="shared" si="8"/>
        <v>14.4</v>
      </c>
      <c r="O14" s="17">
        <v>110</v>
      </c>
      <c r="P14" s="17"/>
      <c r="Q14" s="16">
        <f t="shared" si="5"/>
        <v>7.708333333333333</v>
      </c>
      <c r="R14" s="16">
        <f t="shared" si="6"/>
        <v>6.9444444444444448E-2</v>
      </c>
      <c r="U14" s="16">
        <f>VLOOKUP(A14,[1]TDSheet!$A$1:$V$65536,22,0)</f>
        <v>0</v>
      </c>
      <c r="V14" s="16">
        <f>VLOOKUP(A14,[1]TDSheet!$A$1:$W$65536,23,0)</f>
        <v>9.8732000000000006</v>
      </c>
      <c r="W14" s="16">
        <f>VLOOKUP(A14,[1]TDSheet!$A$1:$N$65536,14,0)</f>
        <v>0.6</v>
      </c>
      <c r="Y14" s="16">
        <f t="shared" si="7"/>
        <v>49.5</v>
      </c>
      <c r="Z14" s="16">
        <f t="shared" si="3"/>
        <v>0</v>
      </c>
    </row>
    <row r="15" spans="1:26" ht="11.1" customHeight="1" outlineLevel="2" x14ac:dyDescent="0.2">
      <c r="A15" s="6" t="s">
        <v>60</v>
      </c>
      <c r="B15" s="6" t="s">
        <v>16</v>
      </c>
      <c r="C15" s="10">
        <v>2</v>
      </c>
      <c r="D15" s="10"/>
      <c r="E15" s="10"/>
      <c r="F15" s="10">
        <v>2</v>
      </c>
      <c r="G15" s="15">
        <f>VLOOKUP(A15,[1]TDSheet!$A$1:$G$65536,7,0)</f>
        <v>0.4</v>
      </c>
      <c r="J15" s="16">
        <f t="shared" si="4"/>
        <v>0</v>
      </c>
      <c r="L15" s="16">
        <f>VLOOKUP(A15,[1]TDSheet!$A$1:$O$65536,15,0)</f>
        <v>0</v>
      </c>
      <c r="N15" s="16">
        <f t="shared" si="8"/>
        <v>0</v>
      </c>
      <c r="O15" s="17"/>
      <c r="P15" s="17"/>
      <c r="Q15" s="16" t="e">
        <f t="shared" si="5"/>
        <v>#DIV/0!</v>
      </c>
      <c r="R15" s="16" t="e">
        <f t="shared" si="6"/>
        <v>#DIV/0!</v>
      </c>
      <c r="U15" s="16">
        <f>VLOOKUP(A15,[1]TDSheet!$A$1:$V$65536,22,0)</f>
        <v>0</v>
      </c>
      <c r="V15" s="16">
        <f>VLOOKUP(A15,[1]TDSheet!$A$1:$W$65536,23,0)</f>
        <v>0</v>
      </c>
      <c r="W15" s="16">
        <f>VLOOKUP(A15,[1]TDSheet!$A$1:$N$65536,14,0)</f>
        <v>0</v>
      </c>
      <c r="Y15" s="16">
        <f t="shared" si="7"/>
        <v>0</v>
      </c>
      <c r="Z15" s="16">
        <f t="shared" si="3"/>
        <v>0</v>
      </c>
    </row>
    <row r="16" spans="1:26" ht="11.1" customHeight="1" outlineLevel="2" x14ac:dyDescent="0.2">
      <c r="A16" s="6" t="s">
        <v>61</v>
      </c>
      <c r="B16" s="6" t="s">
        <v>16</v>
      </c>
      <c r="C16" s="10">
        <v>65</v>
      </c>
      <c r="D16" s="10"/>
      <c r="E16" s="10">
        <v>13</v>
      </c>
      <c r="F16" s="10"/>
      <c r="G16" s="15">
        <f>VLOOKUP(A16,[1]TDSheet!$A$1:$G$65536,7,0)</f>
        <v>0.5</v>
      </c>
      <c r="J16" s="16">
        <f t="shared" si="4"/>
        <v>13</v>
      </c>
      <c r="L16" s="16">
        <f>VLOOKUP(A16,[1]TDSheet!$A$1:$O$65536,15,0)</f>
        <v>100</v>
      </c>
      <c r="N16" s="16">
        <f t="shared" si="8"/>
        <v>2.6</v>
      </c>
      <c r="O16" s="17"/>
      <c r="P16" s="17"/>
      <c r="Q16" s="16">
        <f t="shared" si="5"/>
        <v>38.46153846153846</v>
      </c>
      <c r="R16" s="16">
        <f t="shared" si="6"/>
        <v>38.46153846153846</v>
      </c>
      <c r="U16" s="16">
        <f>VLOOKUP(A16,[1]TDSheet!$A$1:$V$65536,22,0)</f>
        <v>20</v>
      </c>
      <c r="V16" s="16">
        <f>VLOOKUP(A16,[1]TDSheet!$A$1:$W$65536,23,0)</f>
        <v>0</v>
      </c>
      <c r="W16" s="16">
        <f>VLOOKUP(A16,[1]TDSheet!$A$1:$N$65536,14,0)</f>
        <v>22.2</v>
      </c>
      <c r="Y16" s="16">
        <f t="shared" si="7"/>
        <v>0</v>
      </c>
      <c r="Z16" s="16">
        <f t="shared" si="3"/>
        <v>0</v>
      </c>
    </row>
    <row r="17" spans="1:26" ht="11.1" customHeight="1" outlineLevel="2" x14ac:dyDescent="0.2">
      <c r="A17" s="6" t="s">
        <v>62</v>
      </c>
      <c r="B17" s="6" t="s">
        <v>16</v>
      </c>
      <c r="C17" s="10">
        <v>1</v>
      </c>
      <c r="D17" s="10"/>
      <c r="E17" s="10"/>
      <c r="F17" s="10">
        <v>1</v>
      </c>
      <c r="G17" s="15">
        <v>0</v>
      </c>
      <c r="J17" s="16">
        <f t="shared" si="4"/>
        <v>0</v>
      </c>
      <c r="L17" s="16">
        <f>VLOOKUP(A17,[1]TDSheet!$A$1:$O$65536,15,0)</f>
        <v>0</v>
      </c>
      <c r="N17" s="16">
        <f t="shared" si="8"/>
        <v>0</v>
      </c>
      <c r="O17" s="17"/>
      <c r="P17" s="17"/>
      <c r="Q17" s="16" t="e">
        <f t="shared" si="5"/>
        <v>#DIV/0!</v>
      </c>
      <c r="R17" s="16" t="e">
        <f t="shared" si="6"/>
        <v>#DIV/0!</v>
      </c>
      <c r="U17" s="16">
        <f>VLOOKUP(A17,[1]TDSheet!$A$1:$V$65536,22,0)</f>
        <v>0</v>
      </c>
      <c r="V17" s="16">
        <f>VLOOKUP(A17,[1]TDSheet!$A$1:$W$65536,23,0)</f>
        <v>0</v>
      </c>
      <c r="W17" s="16">
        <f>VLOOKUP(A17,[1]TDSheet!$A$1:$N$65536,14,0)</f>
        <v>0</v>
      </c>
      <c r="Y17" s="16">
        <f t="shared" si="7"/>
        <v>0</v>
      </c>
      <c r="Z17" s="16">
        <f t="shared" si="3"/>
        <v>0</v>
      </c>
    </row>
    <row r="18" spans="1:26" ht="11.1" customHeight="1" outlineLevel="2" x14ac:dyDescent="0.2">
      <c r="A18" s="6" t="s">
        <v>63</v>
      </c>
      <c r="B18" s="6" t="s">
        <v>16</v>
      </c>
      <c r="C18" s="10">
        <v>6</v>
      </c>
      <c r="D18" s="10"/>
      <c r="E18" s="10"/>
      <c r="F18" s="10">
        <v>6</v>
      </c>
      <c r="G18" s="15">
        <v>0</v>
      </c>
      <c r="J18" s="16">
        <f t="shared" si="4"/>
        <v>0</v>
      </c>
      <c r="L18" s="16">
        <f>VLOOKUP(A18,[1]TDSheet!$A$1:$O$65536,15,0)</f>
        <v>0</v>
      </c>
      <c r="N18" s="16">
        <f t="shared" si="8"/>
        <v>0</v>
      </c>
      <c r="O18" s="17"/>
      <c r="P18" s="17"/>
      <c r="Q18" s="16" t="e">
        <f t="shared" si="5"/>
        <v>#DIV/0!</v>
      </c>
      <c r="R18" s="16" t="e">
        <f t="shared" si="6"/>
        <v>#DIV/0!</v>
      </c>
      <c r="U18" s="16">
        <f>VLOOKUP(A18,[1]TDSheet!$A$1:$V$65536,22,0)</f>
        <v>0</v>
      </c>
      <c r="V18" s="16">
        <f>VLOOKUP(A18,[1]TDSheet!$A$1:$W$65536,23,0)</f>
        <v>0</v>
      </c>
      <c r="W18" s="16">
        <f>VLOOKUP(A18,[1]TDSheet!$A$1:$N$65536,14,0)</f>
        <v>0</v>
      </c>
      <c r="Y18" s="16">
        <f t="shared" si="7"/>
        <v>0</v>
      </c>
      <c r="Z18" s="16">
        <f t="shared" si="3"/>
        <v>0</v>
      </c>
    </row>
    <row r="19" spans="1:26" ht="11.1" customHeight="1" outlineLevel="2" x14ac:dyDescent="0.2">
      <c r="A19" s="6" t="s">
        <v>64</v>
      </c>
      <c r="B19" s="6" t="s">
        <v>16</v>
      </c>
      <c r="C19" s="10">
        <v>6</v>
      </c>
      <c r="D19" s="10">
        <v>2</v>
      </c>
      <c r="E19" s="10"/>
      <c r="F19" s="10">
        <v>8</v>
      </c>
      <c r="G19" s="15">
        <f>VLOOKUP(A19,[1]TDSheet!$A$1:$G$65536,7,0)</f>
        <v>0.4</v>
      </c>
      <c r="J19" s="16">
        <f t="shared" si="4"/>
        <v>0</v>
      </c>
      <c r="L19" s="16">
        <f>VLOOKUP(A19,[1]TDSheet!$A$1:$O$65536,15,0)</f>
        <v>0</v>
      </c>
      <c r="N19" s="16">
        <f t="shared" si="8"/>
        <v>0</v>
      </c>
      <c r="O19" s="17"/>
      <c r="P19" s="17"/>
      <c r="Q19" s="16" t="e">
        <f t="shared" si="5"/>
        <v>#DIV/0!</v>
      </c>
      <c r="R19" s="16" t="e">
        <f t="shared" si="6"/>
        <v>#DIV/0!</v>
      </c>
      <c r="U19" s="16">
        <f>VLOOKUP(A19,[1]TDSheet!$A$1:$V$65536,22,0)</f>
        <v>0</v>
      </c>
      <c r="V19" s="16">
        <f>VLOOKUP(A19,[1]TDSheet!$A$1:$W$65536,23,0)</f>
        <v>0</v>
      </c>
      <c r="W19" s="16">
        <f>VLOOKUP(A19,[1]TDSheet!$A$1:$N$65536,14,0)</f>
        <v>0</v>
      </c>
      <c r="Y19" s="16">
        <f t="shared" si="7"/>
        <v>0</v>
      </c>
      <c r="Z19" s="16">
        <f t="shared" si="3"/>
        <v>0</v>
      </c>
    </row>
    <row r="20" spans="1:26" ht="11.1" customHeight="1" outlineLevel="2" x14ac:dyDescent="0.2">
      <c r="A20" s="6" t="s">
        <v>65</v>
      </c>
      <c r="B20" s="6" t="s">
        <v>16</v>
      </c>
      <c r="C20" s="10">
        <v>255</v>
      </c>
      <c r="D20" s="10">
        <v>255</v>
      </c>
      <c r="E20" s="10">
        <v>364</v>
      </c>
      <c r="F20" s="10">
        <v>122</v>
      </c>
      <c r="G20" s="15">
        <f>VLOOKUP(A20,[1]TDSheet!$A$1:$G$65536,7,0)</f>
        <v>0.17</v>
      </c>
      <c r="J20" s="16">
        <f t="shared" si="4"/>
        <v>109</v>
      </c>
      <c r="K20" s="16">
        <f>VLOOKUP(A20,[2]TDSheet!$A:$H,7,0)</f>
        <v>255</v>
      </c>
      <c r="L20" s="16">
        <f>VLOOKUP(A20,[1]TDSheet!$A$1:$O$65536,15,0)</f>
        <v>0</v>
      </c>
      <c r="N20" s="16">
        <f t="shared" si="8"/>
        <v>21.8</v>
      </c>
      <c r="O20" s="17">
        <v>140</v>
      </c>
      <c r="P20" s="17"/>
      <c r="Q20" s="16">
        <f t="shared" si="5"/>
        <v>12.01834862385321</v>
      </c>
      <c r="R20" s="16">
        <f t="shared" si="6"/>
        <v>5.5963302752293576</v>
      </c>
      <c r="U20" s="16">
        <f>VLOOKUP(A20,[1]TDSheet!$A$1:$V$65536,22,0)</f>
        <v>49.8</v>
      </c>
      <c r="V20" s="16">
        <f>VLOOKUP(A20,[1]TDSheet!$A$1:$W$65536,23,0)</f>
        <v>0</v>
      </c>
      <c r="W20" s="16">
        <f>VLOOKUP(A20,[1]TDSheet!$A$1:$N$65536,14,0)</f>
        <v>22.8</v>
      </c>
      <c r="Y20" s="16">
        <f t="shared" si="7"/>
        <v>23.8</v>
      </c>
      <c r="Z20" s="16">
        <f t="shared" si="3"/>
        <v>0</v>
      </c>
    </row>
    <row r="21" spans="1:26" ht="11.1" customHeight="1" outlineLevel="2" x14ac:dyDescent="0.2">
      <c r="A21" s="6" t="s">
        <v>66</v>
      </c>
      <c r="B21" s="6" t="s">
        <v>16</v>
      </c>
      <c r="C21" s="10"/>
      <c r="D21" s="10">
        <v>85</v>
      </c>
      <c r="E21" s="10">
        <v>85</v>
      </c>
      <c r="F21" s="10"/>
      <c r="G21" s="15">
        <v>0.42</v>
      </c>
      <c r="J21" s="16">
        <f t="shared" si="4"/>
        <v>1</v>
      </c>
      <c r="K21" s="16">
        <f>VLOOKUP(A21,[2]TDSheet!$A:$H,7,0)</f>
        <v>84</v>
      </c>
      <c r="N21" s="16">
        <f t="shared" si="8"/>
        <v>0.2</v>
      </c>
      <c r="O21" s="17"/>
      <c r="P21" s="17"/>
      <c r="Q21" s="16">
        <f t="shared" si="5"/>
        <v>0</v>
      </c>
      <c r="R21" s="16">
        <f t="shared" si="6"/>
        <v>0</v>
      </c>
      <c r="U21" s="16">
        <v>0</v>
      </c>
      <c r="V21" s="16">
        <v>0</v>
      </c>
      <c r="W21" s="16">
        <v>0</v>
      </c>
      <c r="Y21" s="16">
        <f t="shared" si="7"/>
        <v>0</v>
      </c>
      <c r="Z21" s="16">
        <f t="shared" si="3"/>
        <v>0</v>
      </c>
    </row>
    <row r="22" spans="1:26" ht="11.1" customHeight="1" outlineLevel="2" x14ac:dyDescent="0.2">
      <c r="A22" s="6" t="s">
        <v>67</v>
      </c>
      <c r="B22" s="6" t="s">
        <v>16</v>
      </c>
      <c r="C22" s="10">
        <v>1</v>
      </c>
      <c r="D22" s="10">
        <v>222</v>
      </c>
      <c r="E22" s="10">
        <v>222</v>
      </c>
      <c r="F22" s="10">
        <v>-2</v>
      </c>
      <c r="G22" s="15">
        <f>VLOOKUP(A22,[1]TDSheet!$A$1:$G$65536,7,0)</f>
        <v>0.42</v>
      </c>
      <c r="J22" s="16">
        <f t="shared" si="4"/>
        <v>162</v>
      </c>
      <c r="K22" s="16">
        <f>VLOOKUP(A22,[2]TDSheet!$A:$H,7,0)</f>
        <v>60</v>
      </c>
      <c r="L22" s="16">
        <f>VLOOKUP(A22,[1]TDSheet!$A$1:$O$65536,15,0)</f>
        <v>0</v>
      </c>
      <c r="N22" s="16">
        <f t="shared" si="8"/>
        <v>32.4</v>
      </c>
      <c r="O22" s="17">
        <v>260</v>
      </c>
      <c r="P22" s="17"/>
      <c r="Q22" s="16">
        <f t="shared" si="5"/>
        <v>7.9629629629629637</v>
      </c>
      <c r="R22" s="16">
        <f t="shared" si="6"/>
        <v>-6.1728395061728399E-2</v>
      </c>
      <c r="U22" s="16">
        <f>VLOOKUP(A22,[1]TDSheet!$A$1:$V$65536,22,0)</f>
        <v>0</v>
      </c>
      <c r="V22" s="16">
        <f>VLOOKUP(A22,[1]TDSheet!$A$1:$W$65536,23,0)</f>
        <v>20.399999999999999</v>
      </c>
      <c r="W22" s="16">
        <f>VLOOKUP(A22,[1]TDSheet!$A$1:$N$65536,14,0)</f>
        <v>0</v>
      </c>
      <c r="Y22" s="16">
        <f t="shared" si="7"/>
        <v>109.2</v>
      </c>
      <c r="Z22" s="16">
        <f t="shared" si="3"/>
        <v>0</v>
      </c>
    </row>
    <row r="23" spans="1:26" ht="11.1" customHeight="1" outlineLevel="2" x14ac:dyDescent="0.2">
      <c r="A23" s="6" t="s">
        <v>68</v>
      </c>
      <c r="B23" s="6" t="s">
        <v>16</v>
      </c>
      <c r="C23" s="10">
        <v>43</v>
      </c>
      <c r="D23" s="10">
        <v>54</v>
      </c>
      <c r="E23" s="10">
        <v>54</v>
      </c>
      <c r="F23" s="10"/>
      <c r="G23" s="15">
        <f>VLOOKUP(A23,[1]TDSheet!$A$1:$G$65536,7,0)</f>
        <v>0.42</v>
      </c>
      <c r="J23" s="16">
        <f t="shared" si="4"/>
        <v>0</v>
      </c>
      <c r="K23" s="16">
        <f>VLOOKUP(A23,[2]TDSheet!$A:$H,7,0)</f>
        <v>54</v>
      </c>
      <c r="L23" s="16">
        <f>VLOOKUP(A23,[1]TDSheet!$A$1:$O$65536,15,0)</f>
        <v>235</v>
      </c>
      <c r="N23" s="16">
        <f t="shared" si="8"/>
        <v>0</v>
      </c>
      <c r="O23" s="17"/>
      <c r="P23" s="17"/>
      <c r="Q23" s="16" t="e">
        <f t="shared" si="5"/>
        <v>#DIV/0!</v>
      </c>
      <c r="R23" s="16" t="e">
        <f t="shared" si="6"/>
        <v>#DIV/0!</v>
      </c>
      <c r="U23" s="16">
        <f>VLOOKUP(A23,[1]TDSheet!$A$1:$V$65536,22,0)</f>
        <v>30</v>
      </c>
      <c r="V23" s="16">
        <f>VLOOKUP(A23,[1]TDSheet!$A$1:$W$65536,23,0)</f>
        <v>0</v>
      </c>
      <c r="W23" s="16">
        <f>VLOOKUP(A23,[1]TDSheet!$A$1:$N$65536,14,0)</f>
        <v>39.6</v>
      </c>
      <c r="Y23" s="16">
        <f t="shared" si="7"/>
        <v>0</v>
      </c>
      <c r="Z23" s="16">
        <f t="shared" si="3"/>
        <v>0</v>
      </c>
    </row>
    <row r="24" spans="1:26" ht="11.1" customHeight="1" outlineLevel="2" x14ac:dyDescent="0.2">
      <c r="A24" s="6" t="s">
        <v>69</v>
      </c>
      <c r="B24" s="6" t="s">
        <v>16</v>
      </c>
      <c r="C24" s="10">
        <v>4</v>
      </c>
      <c r="D24" s="10">
        <v>84</v>
      </c>
      <c r="E24" s="10">
        <v>84</v>
      </c>
      <c r="F24" s="10">
        <v>4</v>
      </c>
      <c r="G24" s="15">
        <f>VLOOKUP(A24,[1]TDSheet!$A$1:$G$65536,7,0)</f>
        <v>0.42</v>
      </c>
      <c r="J24" s="16">
        <f t="shared" si="4"/>
        <v>0</v>
      </c>
      <c r="K24" s="16">
        <f>VLOOKUP(A24,[2]TDSheet!$A:$H,7,0)</f>
        <v>84</v>
      </c>
      <c r="L24" s="16">
        <f>VLOOKUP(A24,[1]TDSheet!$A$1:$O$65536,15,0)</f>
        <v>285</v>
      </c>
      <c r="N24" s="16">
        <f t="shared" si="8"/>
        <v>0</v>
      </c>
      <c r="O24" s="17"/>
      <c r="P24" s="17"/>
      <c r="Q24" s="16" t="e">
        <f t="shared" si="5"/>
        <v>#DIV/0!</v>
      </c>
      <c r="R24" s="16" t="e">
        <f t="shared" si="6"/>
        <v>#DIV/0!</v>
      </c>
      <c r="U24" s="16">
        <f>VLOOKUP(A24,[1]TDSheet!$A$1:$V$65536,22,0)</f>
        <v>29.8</v>
      </c>
      <c r="V24" s="16">
        <f>VLOOKUP(A24,[1]TDSheet!$A$1:$W$65536,23,0)</f>
        <v>0.4</v>
      </c>
      <c r="W24" s="16">
        <f>VLOOKUP(A24,[1]TDSheet!$A$1:$N$65536,14,0)</f>
        <v>43.2</v>
      </c>
      <c r="Y24" s="16">
        <f t="shared" si="7"/>
        <v>0</v>
      </c>
      <c r="Z24" s="16">
        <f t="shared" si="3"/>
        <v>0</v>
      </c>
    </row>
    <row r="25" spans="1:26" ht="11.1" customHeight="1" outlineLevel="2" x14ac:dyDescent="0.2">
      <c r="A25" s="6" t="s">
        <v>70</v>
      </c>
      <c r="B25" s="6" t="s">
        <v>16</v>
      </c>
      <c r="C25" s="10">
        <v>1</v>
      </c>
      <c r="D25" s="10"/>
      <c r="E25" s="10"/>
      <c r="F25" s="10">
        <v>1</v>
      </c>
      <c r="G25" s="15">
        <f>VLOOKUP(A25,[1]TDSheet!$A$1:$G$65536,7,0)</f>
        <v>0.35</v>
      </c>
      <c r="J25" s="16">
        <f t="shared" si="4"/>
        <v>0</v>
      </c>
      <c r="L25" s="16">
        <f>VLOOKUP(A25,[1]TDSheet!$A$1:$O$65536,15,0)</f>
        <v>0</v>
      </c>
      <c r="N25" s="16">
        <f t="shared" si="8"/>
        <v>0</v>
      </c>
      <c r="O25" s="17"/>
      <c r="P25" s="17"/>
      <c r="Q25" s="16" t="e">
        <f t="shared" si="5"/>
        <v>#DIV/0!</v>
      </c>
      <c r="R25" s="16" t="e">
        <f t="shared" si="6"/>
        <v>#DIV/0!</v>
      </c>
      <c r="U25" s="16">
        <f>VLOOKUP(A25,[1]TDSheet!$A$1:$V$65536,22,0)</f>
        <v>0</v>
      </c>
      <c r="V25" s="16">
        <f>VLOOKUP(A25,[1]TDSheet!$A$1:$W$65536,23,0)</f>
        <v>0</v>
      </c>
      <c r="W25" s="16">
        <f>VLOOKUP(A25,[1]TDSheet!$A$1:$N$65536,14,0)</f>
        <v>0</v>
      </c>
      <c r="Y25" s="16">
        <f t="shared" si="7"/>
        <v>0</v>
      </c>
      <c r="Z25" s="16">
        <f t="shared" si="3"/>
        <v>0</v>
      </c>
    </row>
    <row r="26" spans="1:26" ht="11.1" customHeight="1" outlineLevel="2" x14ac:dyDescent="0.2">
      <c r="A26" s="6" t="s">
        <v>71</v>
      </c>
      <c r="B26" s="6" t="s">
        <v>16</v>
      </c>
      <c r="C26" s="10">
        <v>1</v>
      </c>
      <c r="D26" s="10"/>
      <c r="E26" s="10"/>
      <c r="F26" s="10">
        <v>1</v>
      </c>
      <c r="G26" s="15">
        <f>VLOOKUP(A26,[1]TDSheet!$A$1:$G$65536,7,0)</f>
        <v>0.35</v>
      </c>
      <c r="J26" s="16">
        <f t="shared" si="4"/>
        <v>0</v>
      </c>
      <c r="L26" s="16">
        <f>VLOOKUP(A26,[1]TDSheet!$A$1:$O$65536,15,0)</f>
        <v>0</v>
      </c>
      <c r="N26" s="16">
        <f t="shared" si="8"/>
        <v>0</v>
      </c>
      <c r="O26" s="17"/>
      <c r="P26" s="17"/>
      <c r="Q26" s="16" t="e">
        <f t="shared" si="5"/>
        <v>#DIV/0!</v>
      </c>
      <c r="R26" s="16" t="e">
        <f t="shared" si="6"/>
        <v>#DIV/0!</v>
      </c>
      <c r="U26" s="16">
        <f>VLOOKUP(A26,[1]TDSheet!$A$1:$V$65536,22,0)</f>
        <v>0</v>
      </c>
      <c r="V26" s="16">
        <f>VLOOKUP(A26,[1]TDSheet!$A$1:$W$65536,23,0)</f>
        <v>0</v>
      </c>
      <c r="W26" s="16">
        <f>VLOOKUP(A26,[1]TDSheet!$A$1:$N$65536,14,0)</f>
        <v>0</v>
      </c>
      <c r="Y26" s="16">
        <f t="shared" si="7"/>
        <v>0</v>
      </c>
      <c r="Z26" s="16">
        <f t="shared" si="3"/>
        <v>0</v>
      </c>
    </row>
    <row r="27" spans="1:26" ht="11.1" customHeight="1" outlineLevel="2" x14ac:dyDescent="0.2">
      <c r="A27" s="6" t="s">
        <v>72</v>
      </c>
      <c r="B27" s="6" t="s">
        <v>16</v>
      </c>
      <c r="C27" s="10">
        <v>25</v>
      </c>
      <c r="D27" s="10"/>
      <c r="E27" s="10"/>
      <c r="F27" s="10">
        <v>1</v>
      </c>
      <c r="G27" s="15">
        <f>VLOOKUP(A27,[1]TDSheet!$A$1:$G$65536,7,0)</f>
        <v>0.35</v>
      </c>
      <c r="J27" s="16">
        <f t="shared" si="4"/>
        <v>0</v>
      </c>
      <c r="L27" s="16">
        <f>VLOOKUP(A27,[1]TDSheet!$A$1:$O$65536,15,0)</f>
        <v>210</v>
      </c>
      <c r="N27" s="16">
        <f t="shared" si="8"/>
        <v>0</v>
      </c>
      <c r="O27" s="17"/>
      <c r="P27" s="17"/>
      <c r="Q27" s="16" t="e">
        <f t="shared" si="5"/>
        <v>#DIV/0!</v>
      </c>
      <c r="R27" s="16" t="e">
        <f t="shared" si="6"/>
        <v>#DIV/0!</v>
      </c>
      <c r="U27" s="16">
        <f>VLOOKUP(A27,[1]TDSheet!$A$1:$V$65536,22,0)</f>
        <v>19</v>
      </c>
      <c r="V27" s="16">
        <f>VLOOKUP(A27,[1]TDSheet!$A$1:$W$65536,23,0)</f>
        <v>0</v>
      </c>
      <c r="W27" s="16">
        <f>VLOOKUP(A27,[1]TDSheet!$A$1:$N$65536,14,0)</f>
        <v>30</v>
      </c>
      <c r="Y27" s="16">
        <f t="shared" si="7"/>
        <v>0</v>
      </c>
      <c r="Z27" s="16">
        <f t="shared" si="3"/>
        <v>0</v>
      </c>
    </row>
    <row r="28" spans="1:26" ht="11.1" customHeight="1" outlineLevel="2" x14ac:dyDescent="0.2">
      <c r="A28" s="6" t="s">
        <v>73</v>
      </c>
      <c r="B28" s="6" t="s">
        <v>16</v>
      </c>
      <c r="C28" s="10">
        <v>205</v>
      </c>
      <c r="D28" s="10"/>
      <c r="E28" s="10">
        <v>131</v>
      </c>
      <c r="F28" s="10">
        <v>27</v>
      </c>
      <c r="G28" s="15">
        <f>VLOOKUP(A28,[1]TDSheet!$A$1:$G$65536,7,0)</f>
        <v>0.35</v>
      </c>
      <c r="J28" s="16">
        <f t="shared" si="4"/>
        <v>131</v>
      </c>
      <c r="L28" s="16">
        <f>VLOOKUP(A28,[1]TDSheet!$A$1:$O$65536,15,0)</f>
        <v>220</v>
      </c>
      <c r="N28" s="16">
        <f t="shared" si="8"/>
        <v>26.2</v>
      </c>
      <c r="O28" s="17">
        <v>65</v>
      </c>
      <c r="P28" s="17"/>
      <c r="Q28" s="16">
        <f t="shared" si="5"/>
        <v>11.908396946564887</v>
      </c>
      <c r="R28" s="16">
        <f t="shared" si="6"/>
        <v>9.4274809160305342</v>
      </c>
      <c r="U28" s="16">
        <f>VLOOKUP(A28,[1]TDSheet!$A$1:$V$65536,22,0)</f>
        <v>43.4</v>
      </c>
      <c r="V28" s="16">
        <f>VLOOKUP(A28,[1]TDSheet!$A$1:$W$65536,23,0)</f>
        <v>0.8</v>
      </c>
      <c r="W28" s="16">
        <f>VLOOKUP(A28,[1]TDSheet!$A$1:$N$65536,14,0)</f>
        <v>38.4</v>
      </c>
      <c r="Y28" s="16">
        <f t="shared" si="7"/>
        <v>22.75</v>
      </c>
      <c r="Z28" s="16">
        <f t="shared" si="3"/>
        <v>0</v>
      </c>
    </row>
    <row r="29" spans="1:26" ht="11.1" customHeight="1" outlineLevel="2" x14ac:dyDescent="0.2">
      <c r="A29" s="6" t="s">
        <v>21</v>
      </c>
      <c r="B29" s="6" t="s">
        <v>9</v>
      </c>
      <c r="C29" s="10">
        <v>284.71800000000002</v>
      </c>
      <c r="D29" s="10">
        <v>545.33199999999999</v>
      </c>
      <c r="E29" s="10">
        <v>382.81</v>
      </c>
      <c r="F29" s="10">
        <v>373.178</v>
      </c>
      <c r="G29" s="15">
        <f>VLOOKUP(A29,[1]TDSheet!$A$1:$G$65536,7,0)</f>
        <v>1</v>
      </c>
      <c r="J29" s="16">
        <f t="shared" si="4"/>
        <v>382.81</v>
      </c>
      <c r="L29" s="16">
        <f>VLOOKUP(A29,[1]TDSheet!$A$1:$O$65536,15,0)</f>
        <v>0</v>
      </c>
      <c r="N29" s="16">
        <f t="shared" si="8"/>
        <v>76.561999999999998</v>
      </c>
      <c r="O29" s="17">
        <v>540</v>
      </c>
      <c r="P29" s="17"/>
      <c r="Q29" s="16">
        <f t="shared" si="5"/>
        <v>11.927300749719182</v>
      </c>
      <c r="R29" s="16">
        <f t="shared" si="6"/>
        <v>4.874193464120582</v>
      </c>
      <c r="U29" s="16">
        <f>VLOOKUP(A29,[1]TDSheet!$A$1:$V$65536,22,0)</f>
        <v>0</v>
      </c>
      <c r="V29" s="16">
        <f>VLOOKUP(A29,[1]TDSheet!$A$1:$W$65536,23,0)</f>
        <v>103.3792</v>
      </c>
      <c r="W29" s="16">
        <f>VLOOKUP(A29,[1]TDSheet!$A$1:$N$65536,14,0)</f>
        <v>87.946799999999996</v>
      </c>
      <c r="Y29" s="16">
        <f t="shared" si="7"/>
        <v>540</v>
      </c>
      <c r="Z29" s="16">
        <f t="shared" si="3"/>
        <v>0</v>
      </c>
    </row>
    <row r="30" spans="1:26" ht="21.95" customHeight="1" outlineLevel="2" x14ac:dyDescent="0.2">
      <c r="A30" s="6" t="s">
        <v>22</v>
      </c>
      <c r="B30" s="6" t="s">
        <v>9</v>
      </c>
      <c r="C30" s="10">
        <v>5713.4579999999996</v>
      </c>
      <c r="D30" s="10">
        <v>4930.7539999999999</v>
      </c>
      <c r="E30" s="10">
        <v>4991.1859999999997</v>
      </c>
      <c r="F30" s="10">
        <v>5084.6790000000001</v>
      </c>
      <c r="G30" s="15">
        <f>VLOOKUP(A30,[1]TDSheet!$A$1:$G$65536,7,0)</f>
        <v>1</v>
      </c>
      <c r="J30" s="16">
        <f t="shared" si="4"/>
        <v>3490.4759999999997</v>
      </c>
      <c r="K30" s="16">
        <f>VLOOKUP(A30,[2]TDSheet!$A:$H,7,0)</f>
        <v>1500.71</v>
      </c>
      <c r="L30" s="16">
        <f>VLOOKUP(A30,[1]TDSheet!$A$1:$O$65536,15,0)</f>
        <v>0</v>
      </c>
      <c r="N30" s="16">
        <f t="shared" si="8"/>
        <v>698.09519999999998</v>
      </c>
      <c r="O30" s="17">
        <v>2000</v>
      </c>
      <c r="P30" s="17">
        <v>900</v>
      </c>
      <c r="Q30" s="16">
        <f t="shared" si="5"/>
        <v>11.437808195787623</v>
      </c>
      <c r="R30" s="16">
        <f t="shared" si="6"/>
        <v>7.2836469868293037</v>
      </c>
      <c r="U30" s="16">
        <f>VLOOKUP(A30,[1]TDSheet!$A$1:$V$65536,22,0)</f>
        <v>792.50639999999999</v>
      </c>
      <c r="V30" s="16">
        <f>VLOOKUP(A30,[1]TDSheet!$A$1:$W$65536,23,0)</f>
        <v>861.20820000000003</v>
      </c>
      <c r="W30" s="16">
        <f>VLOOKUP(A30,[1]TDSheet!$A$1:$N$65536,14,0)</f>
        <v>629.32179999999994</v>
      </c>
      <c r="Y30" s="16">
        <f t="shared" si="7"/>
        <v>2000</v>
      </c>
      <c r="Z30" s="16">
        <f t="shared" si="3"/>
        <v>900</v>
      </c>
    </row>
    <row r="31" spans="1:26" ht="11.1" customHeight="1" outlineLevel="2" x14ac:dyDescent="0.2">
      <c r="A31" s="6" t="s">
        <v>23</v>
      </c>
      <c r="B31" s="6" t="s">
        <v>9</v>
      </c>
      <c r="C31" s="10">
        <v>18.986999999999998</v>
      </c>
      <c r="D31" s="10">
        <v>1.1599999999999999</v>
      </c>
      <c r="E31" s="10">
        <v>-1.1599999999999999</v>
      </c>
      <c r="F31" s="10">
        <v>20.146999999999998</v>
      </c>
      <c r="G31" s="15">
        <v>0</v>
      </c>
      <c r="J31" s="16">
        <f t="shared" si="4"/>
        <v>0</v>
      </c>
      <c r="K31" s="16">
        <f>VLOOKUP(A31,[2]TDSheet!$A:$H,7,0)</f>
        <v>-1.1599999999999999</v>
      </c>
      <c r="L31" s="16">
        <f>VLOOKUP(A31,[1]TDSheet!$A$1:$O$65536,15,0)</f>
        <v>0</v>
      </c>
      <c r="N31" s="16">
        <f t="shared" si="8"/>
        <v>0</v>
      </c>
      <c r="O31" s="17"/>
      <c r="P31" s="17"/>
      <c r="Q31" s="16" t="e">
        <f t="shared" si="5"/>
        <v>#DIV/0!</v>
      </c>
      <c r="R31" s="16" t="e">
        <f t="shared" si="6"/>
        <v>#DIV/0!</v>
      </c>
      <c r="U31" s="16">
        <f>VLOOKUP(A31,[1]TDSheet!$A$1:$V$65536,22,0)</f>
        <v>0</v>
      </c>
      <c r="V31" s="16">
        <f>VLOOKUP(A31,[1]TDSheet!$A$1:$W$65536,23,0)</f>
        <v>0</v>
      </c>
      <c r="W31" s="16">
        <f>VLOOKUP(A31,[1]TDSheet!$A$1:$N$65536,14,0)</f>
        <v>0.11839999999999999</v>
      </c>
      <c r="Y31" s="16">
        <f t="shared" si="7"/>
        <v>0</v>
      </c>
      <c r="Z31" s="16">
        <f t="shared" si="3"/>
        <v>0</v>
      </c>
    </row>
    <row r="32" spans="1:26" ht="11.1" customHeight="1" outlineLevel="2" x14ac:dyDescent="0.2">
      <c r="A32" s="6" t="s">
        <v>24</v>
      </c>
      <c r="B32" s="6" t="s">
        <v>9</v>
      </c>
      <c r="C32" s="10">
        <v>18.361999999999998</v>
      </c>
      <c r="D32" s="10">
        <v>3.5019999999999998</v>
      </c>
      <c r="E32" s="10">
        <v>3.5019999999999998</v>
      </c>
      <c r="F32" s="10">
        <v>18.361999999999998</v>
      </c>
      <c r="G32" s="15">
        <v>0</v>
      </c>
      <c r="J32" s="16">
        <f t="shared" si="4"/>
        <v>3.5019999999999998</v>
      </c>
      <c r="L32" s="16">
        <f>VLOOKUP(A32,[1]TDSheet!$A$1:$O$65536,15,0)</f>
        <v>0</v>
      </c>
      <c r="N32" s="16">
        <f t="shared" si="8"/>
        <v>0.70039999999999991</v>
      </c>
      <c r="O32" s="17"/>
      <c r="P32" s="17"/>
      <c r="Q32" s="16">
        <f t="shared" si="5"/>
        <v>26.216447744146205</v>
      </c>
      <c r="R32" s="16">
        <f t="shared" si="6"/>
        <v>26.216447744146205</v>
      </c>
      <c r="U32" s="16">
        <f>VLOOKUP(A32,[1]TDSheet!$A$1:$V$65536,22,0)</f>
        <v>-0.14279999999999998</v>
      </c>
      <c r="V32" s="16">
        <f>VLOOKUP(A32,[1]TDSheet!$A$1:$W$65536,23,0)</f>
        <v>0</v>
      </c>
      <c r="W32" s="16">
        <f>VLOOKUP(A32,[1]TDSheet!$A$1:$N$65536,14,0)</f>
        <v>0.11839999999999999</v>
      </c>
      <c r="X32" s="19" t="s">
        <v>99</v>
      </c>
      <c r="Y32" s="16">
        <f t="shared" si="7"/>
        <v>0</v>
      </c>
      <c r="Z32" s="16">
        <f t="shared" si="3"/>
        <v>0</v>
      </c>
    </row>
    <row r="33" spans="1:26" ht="11.1" customHeight="1" outlineLevel="2" x14ac:dyDescent="0.2">
      <c r="A33" s="6" t="s">
        <v>25</v>
      </c>
      <c r="B33" s="6" t="s">
        <v>9</v>
      </c>
      <c r="C33" s="10">
        <v>0.8</v>
      </c>
      <c r="D33" s="10">
        <v>5.22</v>
      </c>
      <c r="E33" s="10">
        <v>5.22</v>
      </c>
      <c r="F33" s="10">
        <v>0.8</v>
      </c>
      <c r="G33" s="15">
        <f>VLOOKUP(A33,[1]TDSheet!$A$1:$G$65536,7,0)</f>
        <v>1</v>
      </c>
      <c r="J33" s="16">
        <f t="shared" si="4"/>
        <v>5.22</v>
      </c>
      <c r="L33" s="16">
        <f>VLOOKUP(A33,[1]TDSheet!$A$1:$O$65536,15,0)</f>
        <v>0</v>
      </c>
      <c r="N33" s="16">
        <f t="shared" si="8"/>
        <v>1.044</v>
      </c>
      <c r="O33" s="17"/>
      <c r="P33" s="17"/>
      <c r="Q33" s="16">
        <f t="shared" si="5"/>
        <v>0.76628352490421459</v>
      </c>
      <c r="R33" s="16">
        <f t="shared" si="6"/>
        <v>0.76628352490421459</v>
      </c>
      <c r="U33" s="16">
        <f>VLOOKUP(A33,[1]TDSheet!$A$1:$V$65536,22,0)</f>
        <v>0</v>
      </c>
      <c r="V33" s="16">
        <f>VLOOKUP(A33,[1]TDSheet!$A$1:$W$65536,23,0)</f>
        <v>-0.16</v>
      </c>
      <c r="W33" s="16">
        <f>VLOOKUP(A33,[1]TDSheet!$A$1:$N$65536,14,0)</f>
        <v>0</v>
      </c>
      <c r="Y33" s="16">
        <f t="shared" si="7"/>
        <v>0</v>
      </c>
      <c r="Z33" s="16">
        <f t="shared" si="3"/>
        <v>0</v>
      </c>
    </row>
    <row r="34" spans="1:26" ht="11.1" customHeight="1" outlineLevel="2" x14ac:dyDescent="0.2">
      <c r="A34" s="6" t="s">
        <v>26</v>
      </c>
      <c r="B34" s="6" t="s">
        <v>9</v>
      </c>
      <c r="C34" s="10">
        <v>269.98700000000002</v>
      </c>
      <c r="D34" s="10">
        <v>891.04</v>
      </c>
      <c r="E34" s="10">
        <v>592.78</v>
      </c>
      <c r="F34" s="10">
        <v>507.61500000000001</v>
      </c>
      <c r="G34" s="15">
        <f>VLOOKUP(A34,[1]TDSheet!$A$1:$G$65536,7,0)</f>
        <v>1</v>
      </c>
      <c r="J34" s="16">
        <f t="shared" si="4"/>
        <v>434.90999999999997</v>
      </c>
      <c r="K34" s="16">
        <f>VLOOKUP(A34,[2]TDSheet!$A:$H,7,0)</f>
        <v>157.87</v>
      </c>
      <c r="L34" s="16">
        <f>VLOOKUP(A34,[1]TDSheet!$A$1:$O$65536,15,0)</f>
        <v>0</v>
      </c>
      <c r="N34" s="16">
        <f t="shared" si="8"/>
        <v>86.981999999999999</v>
      </c>
      <c r="O34" s="17">
        <v>530</v>
      </c>
      <c r="P34" s="17"/>
      <c r="Q34" s="16">
        <f t="shared" si="5"/>
        <v>11.929077280356855</v>
      </c>
      <c r="R34" s="16">
        <f t="shared" si="6"/>
        <v>5.8358625922604679</v>
      </c>
      <c r="U34" s="16">
        <f>VLOOKUP(A34,[1]TDSheet!$A$1:$V$65536,22,0)</f>
        <v>0</v>
      </c>
      <c r="V34" s="16">
        <f>VLOOKUP(A34,[1]TDSheet!$A$1:$W$65536,23,0)</f>
        <v>125.3232</v>
      </c>
      <c r="W34" s="16">
        <f>VLOOKUP(A34,[1]TDSheet!$A$1:$N$65536,14,0)</f>
        <v>98.713200000000001</v>
      </c>
      <c r="Y34" s="16">
        <f t="shared" si="7"/>
        <v>530</v>
      </c>
      <c r="Z34" s="16">
        <f t="shared" si="3"/>
        <v>0</v>
      </c>
    </row>
    <row r="35" spans="1:26" ht="11.1" customHeight="1" outlineLevel="2" x14ac:dyDescent="0.2">
      <c r="A35" s="6" t="s">
        <v>27</v>
      </c>
      <c r="B35" s="6" t="s">
        <v>9</v>
      </c>
      <c r="C35" s="10">
        <v>8290.4259999999995</v>
      </c>
      <c r="D35" s="10">
        <v>10529.844999999999</v>
      </c>
      <c r="E35" s="10">
        <v>10794.405000000001</v>
      </c>
      <c r="F35" s="10">
        <v>7105.0780000000004</v>
      </c>
      <c r="G35" s="15">
        <f>VLOOKUP(A35,[1]TDSheet!$A$1:$G$65536,7,0)</f>
        <v>1</v>
      </c>
      <c r="J35" s="16">
        <f t="shared" si="4"/>
        <v>5294.9800000000005</v>
      </c>
      <c r="K35" s="16">
        <f>VLOOKUP(A35,[2]TDSheet!$A:$H,7,0)</f>
        <v>5499.4250000000002</v>
      </c>
      <c r="L35" s="16">
        <f>VLOOKUP(A35,[1]TDSheet!$A$1:$O$65536,15,0)</f>
        <v>400</v>
      </c>
      <c r="N35" s="16">
        <f t="shared" si="8"/>
        <v>1058.9960000000001</v>
      </c>
      <c r="O35" s="17">
        <v>1200</v>
      </c>
      <c r="P35" s="17">
        <v>2700</v>
      </c>
      <c r="Q35" s="16">
        <f t="shared" si="5"/>
        <v>10.769708289738583</v>
      </c>
      <c r="R35" s="16">
        <f t="shared" si="6"/>
        <v>7.0869748327661295</v>
      </c>
      <c r="U35" s="16">
        <f>VLOOKUP(A35,[1]TDSheet!$A$1:$V$65536,22,0)</f>
        <v>1049.2528</v>
      </c>
      <c r="V35" s="16">
        <f>VLOOKUP(A35,[1]TDSheet!$A$1:$W$65536,23,0)</f>
        <v>1149.0968</v>
      </c>
      <c r="W35" s="16">
        <f>VLOOKUP(A35,[1]TDSheet!$A$1:$N$65536,14,0)</f>
        <v>872.40200000000004</v>
      </c>
      <c r="Y35" s="16">
        <f t="shared" si="7"/>
        <v>1200</v>
      </c>
      <c r="Z35" s="16">
        <f t="shared" si="3"/>
        <v>2700</v>
      </c>
    </row>
    <row r="36" spans="1:26" ht="11.1" customHeight="1" outlineLevel="2" x14ac:dyDescent="0.2">
      <c r="A36" s="6" t="s">
        <v>28</v>
      </c>
      <c r="B36" s="6" t="s">
        <v>9</v>
      </c>
      <c r="C36" s="10">
        <v>4.4749999999999996</v>
      </c>
      <c r="D36" s="10">
        <v>280.16199999999998</v>
      </c>
      <c r="E36" s="10">
        <v>140.83000000000001</v>
      </c>
      <c r="F36" s="10">
        <v>143.80699999999999</v>
      </c>
      <c r="G36" s="15">
        <f>VLOOKUP(A36,[1]TDSheet!$A$1:$G$65536,7,0)</f>
        <v>1</v>
      </c>
      <c r="J36" s="16">
        <f t="shared" si="4"/>
        <v>104.14000000000001</v>
      </c>
      <c r="K36" s="16">
        <f>VLOOKUP(A36,[2]TDSheet!$A:$H,7,0)</f>
        <v>36.69</v>
      </c>
      <c r="L36" s="16">
        <f>VLOOKUP(A36,[1]TDSheet!$A$1:$O$65536,15,0)</f>
        <v>0</v>
      </c>
      <c r="N36" s="16">
        <f t="shared" si="8"/>
        <v>20.828000000000003</v>
      </c>
      <c r="O36" s="17">
        <v>100</v>
      </c>
      <c r="P36" s="17"/>
      <c r="Q36" s="16">
        <f t="shared" si="5"/>
        <v>11.705732667562893</v>
      </c>
      <c r="R36" s="16">
        <f t="shared" si="6"/>
        <v>6.9045035529095431</v>
      </c>
      <c r="U36" s="16">
        <f>VLOOKUP(A36,[1]TDSheet!$A$1:$V$65536,22,0)</f>
        <v>1.5808</v>
      </c>
      <c r="V36" s="16">
        <f>VLOOKUP(A36,[1]TDSheet!$A$1:$W$65536,23,0)</f>
        <v>29.511399999999998</v>
      </c>
      <c r="W36" s="16">
        <f>VLOOKUP(A36,[1]TDSheet!$A$1:$N$65536,14,0)</f>
        <v>22.194399999999998</v>
      </c>
      <c r="Y36" s="16">
        <f t="shared" si="7"/>
        <v>100</v>
      </c>
      <c r="Z36" s="16">
        <f t="shared" si="3"/>
        <v>0</v>
      </c>
    </row>
    <row r="37" spans="1:26" ht="11.1" customHeight="1" outlineLevel="2" x14ac:dyDescent="0.2">
      <c r="A37" s="6" t="s">
        <v>29</v>
      </c>
      <c r="B37" s="6" t="s">
        <v>9</v>
      </c>
      <c r="C37" s="10">
        <v>182.56800000000001</v>
      </c>
      <c r="D37" s="10">
        <v>128.39500000000001</v>
      </c>
      <c r="E37" s="10">
        <v>221.21700000000001</v>
      </c>
      <c r="F37" s="10">
        <v>12.952999999999999</v>
      </c>
      <c r="G37" s="15">
        <f>VLOOKUP(A37,[1]TDSheet!$A$1:$G$65536,7,0)</f>
        <v>1</v>
      </c>
      <c r="J37" s="16">
        <f t="shared" si="4"/>
        <v>189.667</v>
      </c>
      <c r="K37" s="16">
        <f>VLOOKUP(A37,[2]TDSheet!$A:$H,7,0)</f>
        <v>31.55</v>
      </c>
      <c r="L37" s="16">
        <f>VLOOKUP(A37,[1]TDSheet!$A$1:$O$65536,15,0)</f>
        <v>530</v>
      </c>
      <c r="N37" s="16">
        <f t="shared" si="8"/>
        <v>37.933399999999999</v>
      </c>
      <c r="O37" s="17"/>
      <c r="P37" s="17"/>
      <c r="Q37" s="16">
        <f t="shared" si="5"/>
        <v>14.313322823685722</v>
      </c>
      <c r="R37" s="16">
        <f t="shared" si="6"/>
        <v>14.313322823685722</v>
      </c>
      <c r="U37" s="16">
        <f>VLOOKUP(A37,[1]TDSheet!$A$1:$V$65536,22,0)</f>
        <v>0.21579999999999999</v>
      </c>
      <c r="V37" s="16">
        <f>VLOOKUP(A37,[1]TDSheet!$A$1:$W$65536,23,0)</f>
        <v>58.043399999999998</v>
      </c>
      <c r="W37" s="16">
        <f>VLOOKUP(A37,[1]TDSheet!$A$1:$N$65536,14,0)</f>
        <v>94.066800000000001</v>
      </c>
      <c r="Y37" s="16">
        <f t="shared" si="7"/>
        <v>0</v>
      </c>
      <c r="Z37" s="16">
        <f t="shared" si="3"/>
        <v>0</v>
      </c>
    </row>
    <row r="38" spans="1:26" ht="21.95" customHeight="1" outlineLevel="2" x14ac:dyDescent="0.2">
      <c r="A38" s="6" t="s">
        <v>30</v>
      </c>
      <c r="B38" s="6" t="s">
        <v>9</v>
      </c>
      <c r="C38" s="10">
        <v>8963.5439999999999</v>
      </c>
      <c r="D38" s="10">
        <v>6649.56</v>
      </c>
      <c r="E38" s="10">
        <v>7552.6329999999998</v>
      </c>
      <c r="F38" s="10">
        <v>7502.2650000000003</v>
      </c>
      <c r="G38" s="15">
        <f>VLOOKUP(A38,[1]TDSheet!$A$1:$G$65536,7,0)</f>
        <v>1</v>
      </c>
      <c r="J38" s="16">
        <f t="shared" si="4"/>
        <v>4033.8379999999997</v>
      </c>
      <c r="K38" s="16">
        <f>VLOOKUP(A38,[2]TDSheet!$A:$H,7,0)</f>
        <v>3518.7950000000001</v>
      </c>
      <c r="L38" s="16">
        <f>VLOOKUP(A38,[1]TDSheet!$A$1:$O$65536,15,0)</f>
        <v>0</v>
      </c>
      <c r="N38" s="16">
        <f t="shared" si="8"/>
        <v>806.7675999999999</v>
      </c>
      <c r="O38" s="17">
        <v>300</v>
      </c>
      <c r="P38" s="17">
        <v>1480</v>
      </c>
      <c r="Q38" s="16">
        <f t="shared" si="5"/>
        <v>11.505500468784319</v>
      </c>
      <c r="R38" s="16">
        <f t="shared" si="6"/>
        <v>9.2991649639871525</v>
      </c>
      <c r="U38" s="16">
        <f>VLOOKUP(A38,[1]TDSheet!$A$1:$V$65536,22,0)</f>
        <v>970.79639999999995</v>
      </c>
      <c r="V38" s="16">
        <f>VLOOKUP(A38,[1]TDSheet!$A$1:$W$65536,23,0)</f>
        <v>1064.7244000000001</v>
      </c>
      <c r="W38" s="16">
        <f>VLOOKUP(A38,[1]TDSheet!$A$1:$N$65536,14,0)</f>
        <v>733.31880000000001</v>
      </c>
      <c r="Y38" s="16">
        <f t="shared" si="7"/>
        <v>300</v>
      </c>
      <c r="Z38" s="16">
        <f>P38*G38</f>
        <v>1480</v>
      </c>
    </row>
    <row r="39" spans="1:26" ht="11.1" customHeight="1" outlineLevel="2" x14ac:dyDescent="0.2">
      <c r="A39" s="6" t="s">
        <v>31</v>
      </c>
      <c r="B39" s="6" t="s">
        <v>9</v>
      </c>
      <c r="C39" s="10">
        <v>2.996</v>
      </c>
      <c r="D39" s="10">
        <v>1.502</v>
      </c>
      <c r="E39" s="10"/>
      <c r="F39" s="10">
        <v>4.4980000000000002</v>
      </c>
      <c r="G39" s="15">
        <f>VLOOKUP(A39,[1]TDSheet!$A$1:$G$65536,7,0)</f>
        <v>1</v>
      </c>
      <c r="J39" s="16">
        <f t="shared" si="4"/>
        <v>0</v>
      </c>
      <c r="L39" s="16">
        <f>VLOOKUP(A39,[1]TDSheet!$A$1:$O$65536,15,0)</f>
        <v>0</v>
      </c>
      <c r="N39" s="16">
        <f t="shared" si="8"/>
        <v>0</v>
      </c>
      <c r="O39" s="17"/>
      <c r="P39" s="17"/>
      <c r="Q39" s="16" t="e">
        <f t="shared" si="5"/>
        <v>#DIV/0!</v>
      </c>
      <c r="R39" s="16" t="e">
        <f t="shared" si="6"/>
        <v>#DIV/0!</v>
      </c>
      <c r="U39" s="16">
        <f>VLOOKUP(A39,[1]TDSheet!$A$1:$V$65536,22,0)</f>
        <v>0</v>
      </c>
      <c r="V39" s="16">
        <f>VLOOKUP(A39,[1]TDSheet!$A$1:$W$65536,23,0)</f>
        <v>0</v>
      </c>
      <c r="W39" s="16">
        <f>VLOOKUP(A39,[1]TDSheet!$A$1:$N$65536,14,0)</f>
        <v>0.3004</v>
      </c>
      <c r="Y39" s="16">
        <f t="shared" si="7"/>
        <v>0</v>
      </c>
      <c r="Z39" s="16">
        <f t="shared" ref="Z39:Z77" si="9">P39*G39</f>
        <v>0</v>
      </c>
    </row>
    <row r="40" spans="1:26" ht="11.1" customHeight="1" outlineLevel="2" x14ac:dyDescent="0.2">
      <c r="A40" s="6" t="s">
        <v>32</v>
      </c>
      <c r="B40" s="6" t="s">
        <v>9</v>
      </c>
      <c r="C40" s="10">
        <v>3102.44</v>
      </c>
      <c r="D40" s="10">
        <v>3939.7530000000002</v>
      </c>
      <c r="E40" s="10">
        <v>3957.6329999999998</v>
      </c>
      <c r="F40" s="10">
        <v>2674.605</v>
      </c>
      <c r="G40" s="15">
        <f>VLOOKUP(A40,[1]TDSheet!$A$1:$G$65536,7,0)</f>
        <v>1</v>
      </c>
      <c r="J40" s="16">
        <f t="shared" si="4"/>
        <v>2948.768</v>
      </c>
      <c r="K40" s="16">
        <f>VLOOKUP(A40,[2]TDSheet!$A:$H,7,0)</f>
        <v>1008.865</v>
      </c>
      <c r="L40" s="16">
        <f>VLOOKUP(A40,[1]TDSheet!$A$1:$O$65536,15,0)</f>
        <v>700</v>
      </c>
      <c r="N40" s="16">
        <f t="shared" si="8"/>
        <v>589.75360000000001</v>
      </c>
      <c r="O40" s="17">
        <v>1900</v>
      </c>
      <c r="P40" s="17">
        <v>1500</v>
      </c>
      <c r="Q40" s="16">
        <f t="shared" si="5"/>
        <v>11.48717871327958</v>
      </c>
      <c r="R40" s="16">
        <f t="shared" si="6"/>
        <v>5.7220591786128985</v>
      </c>
      <c r="U40" s="16">
        <f>VLOOKUP(A40,[1]TDSheet!$A$1:$V$65536,22,0)</f>
        <v>38.613</v>
      </c>
      <c r="V40" s="16">
        <f>VLOOKUP(A40,[1]TDSheet!$A$1:$W$65536,23,0)</f>
        <v>569.39239999999995</v>
      </c>
      <c r="W40" s="16">
        <f>VLOOKUP(A40,[1]TDSheet!$A$1:$N$65536,14,0)</f>
        <v>565.57500000000005</v>
      </c>
      <c r="Y40" s="16">
        <f t="shared" si="7"/>
        <v>1900</v>
      </c>
      <c r="Z40" s="16">
        <f t="shared" si="9"/>
        <v>1500</v>
      </c>
    </row>
    <row r="41" spans="1:26" ht="11.1" customHeight="1" outlineLevel="2" x14ac:dyDescent="0.2">
      <c r="A41" s="6" t="s">
        <v>33</v>
      </c>
      <c r="B41" s="6" t="s">
        <v>9</v>
      </c>
      <c r="C41" s="10">
        <v>131.804</v>
      </c>
      <c r="D41" s="10">
        <v>257.29000000000002</v>
      </c>
      <c r="E41" s="10">
        <v>304.00200000000001</v>
      </c>
      <c r="F41" s="10">
        <v>6.7279999999999998</v>
      </c>
      <c r="G41" s="15">
        <f>VLOOKUP(A41,[1]TDSheet!$A$1:$G$65536,7,0)</f>
        <v>1</v>
      </c>
      <c r="J41" s="16">
        <f t="shared" si="4"/>
        <v>304.00200000000001</v>
      </c>
      <c r="L41" s="16">
        <f>VLOOKUP(A41,[1]TDSheet!$A$1:$O$65536,15,0)</f>
        <v>660</v>
      </c>
      <c r="N41" s="16">
        <f t="shared" si="8"/>
        <v>60.800400000000003</v>
      </c>
      <c r="O41" s="17">
        <v>60</v>
      </c>
      <c r="P41" s="17"/>
      <c r="Q41" s="16">
        <f t="shared" si="5"/>
        <v>11.952684521812355</v>
      </c>
      <c r="R41" s="16">
        <f t="shared" si="6"/>
        <v>10.965848908888756</v>
      </c>
      <c r="U41" s="16">
        <f>VLOOKUP(A41,[1]TDSheet!$A$1:$V$65536,22,0)</f>
        <v>-0.16</v>
      </c>
      <c r="V41" s="16">
        <f>VLOOKUP(A41,[1]TDSheet!$A$1:$W$65536,23,0)</f>
        <v>74.061199999999999</v>
      </c>
      <c r="W41" s="16">
        <f>VLOOKUP(A41,[1]TDSheet!$A$1:$N$65536,14,0)</f>
        <v>116.4</v>
      </c>
      <c r="Y41" s="16">
        <f t="shared" si="7"/>
        <v>60</v>
      </c>
      <c r="Z41" s="16">
        <f t="shared" si="9"/>
        <v>0</v>
      </c>
    </row>
    <row r="42" spans="1:26" ht="11.1" customHeight="1" outlineLevel="2" x14ac:dyDescent="0.2">
      <c r="A42" s="6" t="s">
        <v>34</v>
      </c>
      <c r="B42" s="6" t="s">
        <v>9</v>
      </c>
      <c r="C42" s="10">
        <v>2.5179999999999998</v>
      </c>
      <c r="D42" s="10">
        <v>867.01900000000001</v>
      </c>
      <c r="E42" s="10">
        <v>522.17999999999995</v>
      </c>
      <c r="F42" s="10">
        <v>347.35700000000003</v>
      </c>
      <c r="G42" s="15">
        <f>VLOOKUP(A42,[1]TDSheet!$A$1:$G$65536,7,0)</f>
        <v>1</v>
      </c>
      <c r="J42" s="16">
        <f t="shared" si="4"/>
        <v>268.88599999999997</v>
      </c>
      <c r="K42" s="16">
        <f>VLOOKUP(A42,[2]TDSheet!$A:$H,7,0)</f>
        <v>253.29400000000001</v>
      </c>
      <c r="L42" s="16">
        <f>VLOOKUP(A42,[1]TDSheet!$A$1:$O$65536,15,0)</f>
        <v>0</v>
      </c>
      <c r="N42" s="16">
        <f t="shared" si="8"/>
        <v>53.777199999999993</v>
      </c>
      <c r="O42" s="17">
        <v>290</v>
      </c>
      <c r="P42" s="17"/>
      <c r="Q42" s="16">
        <f t="shared" si="5"/>
        <v>11.851807085530671</v>
      </c>
      <c r="R42" s="16">
        <f t="shared" si="6"/>
        <v>6.4591871648207801</v>
      </c>
      <c r="U42" s="16">
        <f>VLOOKUP(A42,[1]TDSheet!$A$1:$V$65536,22,0)</f>
        <v>-0.16</v>
      </c>
      <c r="V42" s="16">
        <f>VLOOKUP(A42,[1]TDSheet!$A$1:$W$65536,23,0)</f>
        <v>53.964800000000004</v>
      </c>
      <c r="W42" s="16">
        <f>VLOOKUP(A42,[1]TDSheet!$A$1:$N$65536,14,0)</f>
        <v>7.0274000000000001</v>
      </c>
      <c r="Y42" s="16">
        <f t="shared" si="7"/>
        <v>290</v>
      </c>
      <c r="Z42" s="16">
        <f t="shared" si="9"/>
        <v>0</v>
      </c>
    </row>
    <row r="43" spans="1:26" ht="11.1" customHeight="1" outlineLevel="2" x14ac:dyDescent="0.2">
      <c r="A43" s="6" t="s">
        <v>35</v>
      </c>
      <c r="B43" s="6" t="s">
        <v>9</v>
      </c>
      <c r="C43" s="10">
        <v>1.93</v>
      </c>
      <c r="D43" s="10">
        <v>435.54399999999998</v>
      </c>
      <c r="E43" s="10">
        <v>301.43700000000001</v>
      </c>
      <c r="F43" s="10">
        <v>136.03700000000001</v>
      </c>
      <c r="G43" s="15">
        <f>VLOOKUP(A43,[1]TDSheet!$A$1:$G$65536,7,0)</f>
        <v>1</v>
      </c>
      <c r="J43" s="16">
        <f t="shared" si="4"/>
        <v>301.43700000000001</v>
      </c>
      <c r="L43" s="16">
        <f>VLOOKUP(A43,[1]TDSheet!$A$1:$O$65536,15,0)</f>
        <v>240</v>
      </c>
      <c r="N43" s="16">
        <f t="shared" si="8"/>
        <v>60.287400000000005</v>
      </c>
      <c r="O43" s="17">
        <v>300</v>
      </c>
      <c r="P43" s="17"/>
      <c r="Q43" s="16">
        <f t="shared" si="5"/>
        <v>11.213570331445707</v>
      </c>
      <c r="R43" s="16">
        <f t="shared" si="6"/>
        <v>6.2374061578372926</v>
      </c>
      <c r="U43" s="16">
        <f>VLOOKUP(A43,[1]TDSheet!$A$1:$V$65536,22,0)</f>
        <v>16.528399999999998</v>
      </c>
      <c r="V43" s="16">
        <f>VLOOKUP(A43,[1]TDSheet!$A$1:$W$65536,23,0)</f>
        <v>69.884</v>
      </c>
      <c r="W43" s="16">
        <f>VLOOKUP(A43,[1]TDSheet!$A$1:$N$65536,14,0)</f>
        <v>80.986400000000003</v>
      </c>
      <c r="Y43" s="16">
        <f t="shared" si="7"/>
        <v>300</v>
      </c>
      <c r="Z43" s="16">
        <f t="shared" si="9"/>
        <v>0</v>
      </c>
    </row>
    <row r="44" spans="1:26" ht="11.1" customHeight="1" outlineLevel="2" x14ac:dyDescent="0.2">
      <c r="A44" s="6" t="s">
        <v>36</v>
      </c>
      <c r="B44" s="6" t="s">
        <v>9</v>
      </c>
      <c r="C44" s="10">
        <v>90.296000000000006</v>
      </c>
      <c r="D44" s="10">
        <v>33.389000000000003</v>
      </c>
      <c r="E44" s="10">
        <v>65.325000000000003</v>
      </c>
      <c r="F44" s="10">
        <v>13.768000000000001</v>
      </c>
      <c r="G44" s="15">
        <f>VLOOKUP(A44,[1]TDSheet!$A$1:$G$65536,7,0)</f>
        <v>1</v>
      </c>
      <c r="J44" s="16">
        <f t="shared" si="4"/>
        <v>65.325000000000003</v>
      </c>
      <c r="L44" s="16">
        <f>VLOOKUP(A44,[1]TDSheet!$A$1:$O$65536,15,0)</f>
        <v>430</v>
      </c>
      <c r="N44" s="16">
        <f t="shared" si="8"/>
        <v>13.065000000000001</v>
      </c>
      <c r="O44" s="17"/>
      <c r="P44" s="17"/>
      <c r="Q44" s="16">
        <f t="shared" si="5"/>
        <v>33.966169154228858</v>
      </c>
      <c r="R44" s="16">
        <f t="shared" si="6"/>
        <v>33.966169154228858</v>
      </c>
      <c r="U44" s="16">
        <f>VLOOKUP(A44,[1]TDSheet!$A$1:$V$65536,22,0)</f>
        <v>45.327199999999998</v>
      </c>
      <c r="V44" s="16">
        <f>VLOOKUP(A44,[1]TDSheet!$A$1:$W$65536,23,0)</f>
        <v>30.057799999999997</v>
      </c>
      <c r="W44" s="16">
        <f>VLOOKUP(A44,[1]TDSheet!$A$1:$N$65536,14,0)</f>
        <v>59.802399999999999</v>
      </c>
      <c r="Y44" s="16">
        <f t="shared" si="7"/>
        <v>0</v>
      </c>
      <c r="Z44" s="16">
        <f t="shared" si="9"/>
        <v>0</v>
      </c>
    </row>
    <row r="45" spans="1:26" ht="21.95" customHeight="1" outlineLevel="2" x14ac:dyDescent="0.2">
      <c r="A45" s="6" t="s">
        <v>37</v>
      </c>
      <c r="B45" s="6" t="s">
        <v>9</v>
      </c>
      <c r="C45" s="10">
        <v>34.427999999999997</v>
      </c>
      <c r="D45" s="10">
        <v>526.40700000000004</v>
      </c>
      <c r="E45" s="10">
        <v>106.355</v>
      </c>
      <c r="F45" s="10">
        <v>429.99599999999998</v>
      </c>
      <c r="G45" s="15">
        <f>VLOOKUP(A45,[1]TDSheet!$A$1:$G$65536,7,0)</f>
        <v>1</v>
      </c>
      <c r="J45" s="16">
        <f t="shared" si="4"/>
        <v>106.355</v>
      </c>
      <c r="L45" s="16">
        <f>VLOOKUP(A45,[1]TDSheet!$A$1:$O$65536,15,0)</f>
        <v>0</v>
      </c>
      <c r="N45" s="16">
        <f t="shared" si="8"/>
        <v>21.271000000000001</v>
      </c>
      <c r="O45" s="17"/>
      <c r="P45" s="17"/>
      <c r="Q45" s="16">
        <f t="shared" si="5"/>
        <v>20.215128578816227</v>
      </c>
      <c r="R45" s="16">
        <f t="shared" si="6"/>
        <v>20.215128578816227</v>
      </c>
      <c r="U45" s="16">
        <f>VLOOKUP(A45,[1]TDSheet!$A$1:$V$65536,22,0)</f>
        <v>31.137999999999998</v>
      </c>
      <c r="V45" s="16">
        <f>VLOOKUP(A45,[1]TDSheet!$A$1:$W$65536,23,0)</f>
        <v>53.083399999999997</v>
      </c>
      <c r="W45" s="16">
        <f>VLOOKUP(A45,[1]TDSheet!$A$1:$N$65536,14,0)</f>
        <v>21.2532</v>
      </c>
      <c r="X45" s="19" t="s">
        <v>99</v>
      </c>
      <c r="Y45" s="16">
        <f t="shared" si="7"/>
        <v>0</v>
      </c>
      <c r="Z45" s="16">
        <f t="shared" si="9"/>
        <v>0</v>
      </c>
    </row>
    <row r="46" spans="1:26" ht="11.1" customHeight="1" outlineLevel="2" x14ac:dyDescent="0.2">
      <c r="A46" s="6" t="s">
        <v>38</v>
      </c>
      <c r="B46" s="6" t="s">
        <v>9</v>
      </c>
      <c r="C46" s="10">
        <v>309.03699999999998</v>
      </c>
      <c r="D46" s="10">
        <v>208.874</v>
      </c>
      <c r="E46" s="10">
        <v>370.05399999999997</v>
      </c>
      <c r="F46" s="10">
        <v>48.716999999999999</v>
      </c>
      <c r="G46" s="15">
        <f>VLOOKUP(A46,[1]TDSheet!$A$1:$G$65536,7,0)</f>
        <v>1</v>
      </c>
      <c r="J46" s="16">
        <f t="shared" si="4"/>
        <v>169.32199999999997</v>
      </c>
      <c r="K46" s="16">
        <f>VLOOKUP(A46,[2]TDSheet!$A:$H,7,0)</f>
        <v>200.732</v>
      </c>
      <c r="L46" s="16">
        <f>VLOOKUP(A46,[1]TDSheet!$A$1:$O$65536,15,0)</f>
        <v>270</v>
      </c>
      <c r="N46" s="16">
        <f t="shared" si="8"/>
        <v>33.864399999999996</v>
      </c>
      <c r="O46" s="17">
        <v>85</v>
      </c>
      <c r="P46" s="17"/>
      <c r="Q46" s="16">
        <f t="shared" si="5"/>
        <v>11.921575459774868</v>
      </c>
      <c r="R46" s="16">
        <f t="shared" si="6"/>
        <v>9.4115649472602509</v>
      </c>
      <c r="U46" s="16">
        <f>VLOOKUP(A46,[1]TDSheet!$A$1:$V$65536,22,0)</f>
        <v>66.5702</v>
      </c>
      <c r="V46" s="16">
        <f>VLOOKUP(A46,[1]TDSheet!$A$1:$W$65536,23,0)</f>
        <v>27.052600000000002</v>
      </c>
      <c r="W46" s="16">
        <f>VLOOKUP(A46,[1]TDSheet!$A$1:$N$65536,14,0)</f>
        <v>68.212800000000001</v>
      </c>
      <c r="Y46" s="16">
        <f t="shared" si="7"/>
        <v>85</v>
      </c>
      <c r="Z46" s="16">
        <f t="shared" si="9"/>
        <v>0</v>
      </c>
    </row>
    <row r="47" spans="1:26" ht="11.1" customHeight="1" outlineLevel="2" x14ac:dyDescent="0.2">
      <c r="A47" s="6" t="s">
        <v>39</v>
      </c>
      <c r="B47" s="6" t="s">
        <v>9</v>
      </c>
      <c r="C47" s="10">
        <v>485.392</v>
      </c>
      <c r="D47" s="10">
        <v>890.98599999999999</v>
      </c>
      <c r="E47" s="10">
        <v>1284.8420000000001</v>
      </c>
      <c r="F47" s="10">
        <v>2.2709999999999999</v>
      </c>
      <c r="G47" s="15">
        <f>VLOOKUP(A47,[1]TDSheet!$A$1:$G$65536,7,0)</f>
        <v>1</v>
      </c>
      <c r="J47" s="16">
        <f t="shared" si="4"/>
        <v>517.97400000000005</v>
      </c>
      <c r="K47" s="16">
        <f>VLOOKUP(A47,[2]TDSheet!$A:$H,7,0)</f>
        <v>766.86800000000005</v>
      </c>
      <c r="L47" s="16">
        <f>VLOOKUP(A47,[1]TDSheet!$A$1:$O$65536,15,0)</f>
        <v>0</v>
      </c>
      <c r="N47" s="16">
        <f t="shared" si="8"/>
        <v>103.59480000000001</v>
      </c>
      <c r="O47" s="17">
        <v>700</v>
      </c>
      <c r="P47" s="17"/>
      <c r="Q47" s="16">
        <f t="shared" si="5"/>
        <v>6.7790178657616007</v>
      </c>
      <c r="R47" s="16">
        <f t="shared" si="6"/>
        <v>2.1921949750373568E-2</v>
      </c>
      <c r="U47" s="16">
        <f>VLOOKUP(A47,[1]TDSheet!$A$1:$V$65536,22,0)</f>
        <v>136.13339999999999</v>
      </c>
      <c r="V47" s="16">
        <f>VLOOKUP(A47,[1]TDSheet!$A$1:$W$65536,23,0)</f>
        <v>85.408799999999999</v>
      </c>
      <c r="W47" s="16">
        <f>VLOOKUP(A47,[1]TDSheet!$A$1:$N$65536,14,0)</f>
        <v>83.33</v>
      </c>
      <c r="Y47" s="16">
        <f t="shared" si="7"/>
        <v>700</v>
      </c>
      <c r="Z47" s="16">
        <f t="shared" si="9"/>
        <v>0</v>
      </c>
    </row>
    <row r="48" spans="1:26" ht="11.1" customHeight="1" outlineLevel="2" x14ac:dyDescent="0.2">
      <c r="A48" s="6" t="s">
        <v>40</v>
      </c>
      <c r="B48" s="6" t="s">
        <v>9</v>
      </c>
      <c r="C48" s="10">
        <v>17.920999999999999</v>
      </c>
      <c r="D48" s="10">
        <v>378.06099999999998</v>
      </c>
      <c r="E48" s="10">
        <v>375.92</v>
      </c>
      <c r="F48" s="10">
        <v>19.954999999999998</v>
      </c>
      <c r="G48" s="15">
        <f>VLOOKUP(A48,[1]TDSheet!$A$1:$G$65536,7,0)</f>
        <v>1</v>
      </c>
      <c r="J48" s="16">
        <f t="shared" si="4"/>
        <v>375.92</v>
      </c>
      <c r="L48" s="16">
        <f>VLOOKUP(A48,[1]TDSheet!$A$1:$O$65536,15,0)</f>
        <v>230</v>
      </c>
      <c r="N48" s="16">
        <f t="shared" si="8"/>
        <v>75.183999999999997</v>
      </c>
      <c r="O48" s="17">
        <v>500</v>
      </c>
      <c r="P48" s="17"/>
      <c r="Q48" s="16">
        <f t="shared" si="5"/>
        <v>9.9749281762077029</v>
      </c>
      <c r="R48" s="16">
        <f t="shared" si="6"/>
        <v>3.3245770376675887</v>
      </c>
      <c r="U48" s="16">
        <f>VLOOKUP(A48,[1]TDSheet!$A$1:$V$65536,22,0)</f>
        <v>51.431600000000003</v>
      </c>
      <c r="V48" s="16">
        <f>VLOOKUP(A48,[1]TDSheet!$A$1:$W$65536,23,0)</f>
        <v>61.708399999999997</v>
      </c>
      <c r="W48" s="16">
        <f>VLOOKUP(A48,[1]TDSheet!$A$1:$N$65536,14,0)</f>
        <v>60.047799999999995</v>
      </c>
      <c r="Y48" s="16">
        <f t="shared" si="7"/>
        <v>500</v>
      </c>
      <c r="Z48" s="16">
        <f t="shared" si="9"/>
        <v>0</v>
      </c>
    </row>
    <row r="49" spans="1:26" ht="11.1" customHeight="1" outlineLevel="2" x14ac:dyDescent="0.2">
      <c r="A49" s="6" t="s">
        <v>41</v>
      </c>
      <c r="B49" s="6" t="s">
        <v>9</v>
      </c>
      <c r="C49" s="10">
        <v>2.4969999999999999</v>
      </c>
      <c r="D49" s="10">
        <v>1.41</v>
      </c>
      <c r="E49" s="10">
        <v>1.41</v>
      </c>
      <c r="F49" s="10">
        <v>2.4969999999999999</v>
      </c>
      <c r="G49" s="15">
        <f>VLOOKUP(A49,[1]TDSheet!$A$1:$G$65536,7,0)</f>
        <v>1</v>
      </c>
      <c r="J49" s="16">
        <f t="shared" si="4"/>
        <v>1.41</v>
      </c>
      <c r="L49" s="16">
        <f>VLOOKUP(A49,[1]TDSheet!$A$1:$O$65536,15,0)</f>
        <v>0</v>
      </c>
      <c r="N49" s="16">
        <f t="shared" si="8"/>
        <v>0.28199999999999997</v>
      </c>
      <c r="O49" s="17"/>
      <c r="P49" s="17"/>
      <c r="Q49" s="16">
        <f t="shared" si="5"/>
        <v>8.8546099290780145</v>
      </c>
      <c r="R49" s="16">
        <f t="shared" si="6"/>
        <v>8.8546099290780145</v>
      </c>
      <c r="U49" s="16">
        <f>VLOOKUP(A49,[1]TDSheet!$A$1:$V$65536,22,0)</f>
        <v>0</v>
      </c>
      <c r="V49" s="16">
        <f>VLOOKUP(A49,[1]TDSheet!$A$1:$W$65536,23,0)</f>
        <v>2.0202</v>
      </c>
      <c r="W49" s="16">
        <f>VLOOKUP(A49,[1]TDSheet!$A$1:$N$65536,14,0)</f>
        <v>-0.24</v>
      </c>
      <c r="Y49" s="16">
        <f t="shared" si="7"/>
        <v>0</v>
      </c>
      <c r="Z49" s="16">
        <f t="shared" si="9"/>
        <v>0</v>
      </c>
    </row>
    <row r="50" spans="1:26" ht="21.95" customHeight="1" outlineLevel="2" x14ac:dyDescent="0.2">
      <c r="A50" s="6" t="s">
        <v>42</v>
      </c>
      <c r="B50" s="6" t="s">
        <v>9</v>
      </c>
      <c r="C50" s="10">
        <v>387.13099999999997</v>
      </c>
      <c r="D50" s="10">
        <v>163.321</v>
      </c>
      <c r="E50" s="10">
        <v>434.238</v>
      </c>
      <c r="F50" s="10">
        <v>7.194</v>
      </c>
      <c r="G50" s="15">
        <f>VLOOKUP(A50,[1]TDSheet!$A$1:$G$65536,7,0)</f>
        <v>1</v>
      </c>
      <c r="J50" s="16">
        <f t="shared" si="4"/>
        <v>271.24199999999996</v>
      </c>
      <c r="K50" s="16">
        <f>VLOOKUP(A50,[2]TDSheet!$A:$H,7,0)</f>
        <v>162.99600000000001</v>
      </c>
      <c r="L50" s="16">
        <f>VLOOKUP(A50,[1]TDSheet!$A$1:$O$65536,15,0)</f>
        <v>580</v>
      </c>
      <c r="N50" s="16">
        <f t="shared" si="8"/>
        <v>54.24839999999999</v>
      </c>
      <c r="O50" s="17">
        <v>60</v>
      </c>
      <c r="P50" s="17"/>
      <c r="Q50" s="16">
        <f t="shared" si="5"/>
        <v>11.930195176263265</v>
      </c>
      <c r="R50" s="16">
        <f t="shared" si="6"/>
        <v>10.824171772808047</v>
      </c>
      <c r="U50" s="16">
        <f>VLOOKUP(A50,[1]TDSheet!$A$1:$V$65536,22,0)</f>
        <v>0</v>
      </c>
      <c r="V50" s="16">
        <f>VLOOKUP(A50,[1]TDSheet!$A$1:$W$65536,23,0)</f>
        <v>44.718599999999995</v>
      </c>
      <c r="W50" s="16">
        <f>VLOOKUP(A50,[1]TDSheet!$A$1:$N$65536,14,0)</f>
        <v>103.8436</v>
      </c>
      <c r="Y50" s="16">
        <f t="shared" si="7"/>
        <v>60</v>
      </c>
      <c r="Z50" s="16">
        <f t="shared" si="9"/>
        <v>0</v>
      </c>
    </row>
    <row r="51" spans="1:26" ht="21.95" customHeight="1" outlineLevel="2" x14ac:dyDescent="0.2">
      <c r="A51" s="6" t="s">
        <v>43</v>
      </c>
      <c r="B51" s="6" t="s">
        <v>9</v>
      </c>
      <c r="C51" s="10"/>
      <c r="D51" s="10">
        <v>1.39</v>
      </c>
      <c r="E51" s="10">
        <v>1.39</v>
      </c>
      <c r="F51" s="10"/>
      <c r="G51" s="15">
        <v>1</v>
      </c>
      <c r="J51" s="16">
        <f t="shared" si="4"/>
        <v>1.39</v>
      </c>
      <c r="N51" s="16">
        <f t="shared" si="8"/>
        <v>0.27799999999999997</v>
      </c>
      <c r="O51" s="17"/>
      <c r="P51" s="17"/>
      <c r="Q51" s="16">
        <f t="shared" si="5"/>
        <v>0</v>
      </c>
      <c r="R51" s="16">
        <f t="shared" si="6"/>
        <v>0</v>
      </c>
      <c r="U51" s="16">
        <v>0</v>
      </c>
      <c r="V51" s="16">
        <v>0</v>
      </c>
      <c r="W51" s="16">
        <v>0</v>
      </c>
      <c r="Y51" s="16">
        <f t="shared" si="7"/>
        <v>0</v>
      </c>
      <c r="Z51" s="16">
        <f t="shared" si="9"/>
        <v>0</v>
      </c>
    </row>
    <row r="52" spans="1:26" ht="21.95" customHeight="1" outlineLevel="2" x14ac:dyDescent="0.2">
      <c r="A52" s="6" t="s">
        <v>44</v>
      </c>
      <c r="B52" s="6" t="s">
        <v>9</v>
      </c>
      <c r="C52" s="10">
        <v>66.304000000000002</v>
      </c>
      <c r="D52" s="10">
        <v>1593.4059999999999</v>
      </c>
      <c r="E52" s="10">
        <v>1481.962</v>
      </c>
      <c r="F52" s="10">
        <v>107.349</v>
      </c>
      <c r="G52" s="15">
        <f>VLOOKUP(A52,[1]TDSheet!$A$1:$G$65536,7,0)</f>
        <v>1</v>
      </c>
      <c r="J52" s="16">
        <f t="shared" si="4"/>
        <v>483.01800000000003</v>
      </c>
      <c r="K52" s="16">
        <f>VLOOKUP(A52,[2]TDSheet!$A:$H,7,0)</f>
        <v>998.94399999999996</v>
      </c>
      <c r="L52" s="16">
        <f>VLOOKUP(A52,[1]TDSheet!$A$1:$O$65536,15,0)</f>
        <v>0</v>
      </c>
      <c r="N52" s="16">
        <f t="shared" si="8"/>
        <v>96.6036</v>
      </c>
      <c r="O52" s="17">
        <v>700</v>
      </c>
      <c r="P52" s="17"/>
      <c r="Q52" s="16">
        <f t="shared" si="5"/>
        <v>8.3573386499053868</v>
      </c>
      <c r="R52" s="16">
        <f t="shared" si="6"/>
        <v>1.1112318795572835</v>
      </c>
      <c r="U52" s="16">
        <f>VLOOKUP(A52,[1]TDSheet!$A$1:$V$65536,22,0)</f>
        <v>31.755399999999998</v>
      </c>
      <c r="V52" s="16">
        <f>VLOOKUP(A52,[1]TDSheet!$A$1:$W$65536,23,0)</f>
        <v>95.830799999999996</v>
      </c>
      <c r="W52" s="16">
        <f>VLOOKUP(A52,[1]TDSheet!$A$1:$N$65536,14,0)</f>
        <v>82.455799999999996</v>
      </c>
      <c r="Y52" s="16">
        <f t="shared" si="7"/>
        <v>700</v>
      </c>
      <c r="Z52" s="16">
        <f t="shared" si="9"/>
        <v>0</v>
      </c>
    </row>
    <row r="53" spans="1:26" ht="21.95" customHeight="1" outlineLevel="2" x14ac:dyDescent="0.2">
      <c r="A53" s="6" t="s">
        <v>45</v>
      </c>
      <c r="B53" s="6" t="s">
        <v>9</v>
      </c>
      <c r="C53" s="10">
        <v>56.122999999999998</v>
      </c>
      <c r="D53" s="10">
        <v>90.061000000000007</v>
      </c>
      <c r="E53" s="10">
        <v>90.061000000000007</v>
      </c>
      <c r="F53" s="10"/>
      <c r="G53" s="15">
        <f>VLOOKUP(A53,[1]TDSheet!$A$1:$G$65536,7,0)</f>
        <v>1</v>
      </c>
      <c r="J53" s="16">
        <f t="shared" si="4"/>
        <v>3.7320000000000135</v>
      </c>
      <c r="K53" s="16">
        <f>VLOOKUP(A53,[2]TDSheet!$A:$H,7,0)</f>
        <v>86.328999999999994</v>
      </c>
      <c r="L53" s="16">
        <f>VLOOKUP(A53,[1]TDSheet!$A$1:$O$65536,15,0)</f>
        <v>200</v>
      </c>
      <c r="N53" s="16">
        <f t="shared" si="8"/>
        <v>0.74640000000000273</v>
      </c>
      <c r="O53" s="17"/>
      <c r="P53" s="17"/>
      <c r="Q53" s="16">
        <f t="shared" si="5"/>
        <v>267.95284030010617</v>
      </c>
      <c r="R53" s="16">
        <f t="shared" si="6"/>
        <v>267.95284030010617</v>
      </c>
      <c r="U53" s="16">
        <f>VLOOKUP(A53,[1]TDSheet!$A$1:$V$65536,22,0)</f>
        <v>20.581200000000003</v>
      </c>
      <c r="V53" s="16">
        <f>VLOOKUP(A53,[1]TDSheet!$A$1:$W$65536,23,0)</f>
        <v>0</v>
      </c>
      <c r="W53" s="16">
        <f>VLOOKUP(A53,[1]TDSheet!$A$1:$N$65536,14,0)</f>
        <v>30.520600000000002</v>
      </c>
      <c r="Y53" s="16">
        <f t="shared" si="7"/>
        <v>0</v>
      </c>
      <c r="Z53" s="16">
        <f t="shared" si="9"/>
        <v>0</v>
      </c>
    </row>
    <row r="54" spans="1:26" ht="11.1" customHeight="1" outlineLevel="2" x14ac:dyDescent="0.2">
      <c r="A54" s="6" t="s">
        <v>46</v>
      </c>
      <c r="B54" s="6" t="s">
        <v>9</v>
      </c>
      <c r="C54" s="10">
        <v>226.524</v>
      </c>
      <c r="D54" s="10">
        <v>82.768000000000001</v>
      </c>
      <c r="E54" s="10">
        <v>227.565</v>
      </c>
      <c r="F54" s="10">
        <v>19.931000000000001</v>
      </c>
      <c r="G54" s="15">
        <f>VLOOKUP(A54,[1]TDSheet!$A$1:$G$65536,7,0)</f>
        <v>1</v>
      </c>
      <c r="J54" s="16">
        <f t="shared" si="4"/>
        <v>144.797</v>
      </c>
      <c r="K54" s="16">
        <f>VLOOKUP(A54,[2]TDSheet!$A:$H,7,0)</f>
        <v>82.768000000000001</v>
      </c>
      <c r="L54" s="16">
        <f>VLOOKUP(A54,[1]TDSheet!$A$1:$O$65536,15,0)</f>
        <v>0</v>
      </c>
      <c r="N54" s="16">
        <f t="shared" si="8"/>
        <v>28.959399999999999</v>
      </c>
      <c r="O54" s="17">
        <v>320</v>
      </c>
      <c r="P54" s="17"/>
      <c r="Q54" s="16">
        <f t="shared" si="5"/>
        <v>11.738192089615117</v>
      </c>
      <c r="R54" s="16">
        <f t="shared" si="6"/>
        <v>0.68823939722508065</v>
      </c>
      <c r="U54" s="16">
        <f>VLOOKUP(A54,[1]TDSheet!$A$1:$V$65536,22,0)</f>
        <v>43.1434</v>
      </c>
      <c r="V54" s="16">
        <f>VLOOKUP(A54,[1]TDSheet!$A$1:$W$65536,23,0)</f>
        <v>0</v>
      </c>
      <c r="W54" s="16">
        <f>VLOOKUP(A54,[1]TDSheet!$A$1:$N$65536,14,0)</f>
        <v>28.8504</v>
      </c>
      <c r="Y54" s="16">
        <f t="shared" si="7"/>
        <v>320</v>
      </c>
      <c r="Z54" s="16">
        <f t="shared" si="9"/>
        <v>0</v>
      </c>
    </row>
    <row r="55" spans="1:26" ht="11.1" customHeight="1" outlineLevel="2" x14ac:dyDescent="0.2">
      <c r="A55" s="6" t="s">
        <v>47</v>
      </c>
      <c r="B55" s="6" t="s">
        <v>9</v>
      </c>
      <c r="C55" s="10">
        <v>523.95399999999995</v>
      </c>
      <c r="D55" s="10">
        <v>949.66200000000003</v>
      </c>
      <c r="E55" s="10">
        <v>1193.192</v>
      </c>
      <c r="F55" s="10">
        <v>175.173</v>
      </c>
      <c r="G55" s="15">
        <f>VLOOKUP(A55,[1]TDSheet!$A$1:$G$65536,7,0)</f>
        <v>1</v>
      </c>
      <c r="J55" s="16">
        <f t="shared" si="4"/>
        <v>739.45600000000002</v>
      </c>
      <c r="K55" s="16">
        <f>VLOOKUP(A55,[2]TDSheet!$A:$H,7,0)</f>
        <v>453.73599999999999</v>
      </c>
      <c r="L55" s="16">
        <f>VLOOKUP(A55,[1]TDSheet!$A$1:$O$65536,15,0)</f>
        <v>50</v>
      </c>
      <c r="N55" s="16">
        <f t="shared" si="8"/>
        <v>147.8912</v>
      </c>
      <c r="O55" s="17">
        <v>1200</v>
      </c>
      <c r="P55" s="17"/>
      <c r="Q55" s="16">
        <f t="shared" si="5"/>
        <v>9.6366315237147315</v>
      </c>
      <c r="R55" s="16">
        <f t="shared" si="6"/>
        <v>1.5225584754197681</v>
      </c>
      <c r="U55" s="16">
        <f>VLOOKUP(A55,[1]TDSheet!$A$1:$V$65536,22,0)</f>
        <v>127.074</v>
      </c>
      <c r="V55" s="16">
        <f>VLOOKUP(A55,[1]TDSheet!$A$1:$W$65536,23,0)</f>
        <v>127.4144</v>
      </c>
      <c r="W55" s="16">
        <f>VLOOKUP(A55,[1]TDSheet!$A$1:$N$65536,14,0)</f>
        <v>125.2662</v>
      </c>
      <c r="Y55" s="16">
        <f t="shared" si="7"/>
        <v>1200</v>
      </c>
      <c r="Z55" s="16">
        <f t="shared" si="9"/>
        <v>0</v>
      </c>
    </row>
    <row r="56" spans="1:26" ht="11.1" customHeight="1" outlineLevel="2" x14ac:dyDescent="0.2">
      <c r="A56" s="6" t="s">
        <v>48</v>
      </c>
      <c r="B56" s="6" t="s">
        <v>9</v>
      </c>
      <c r="C56" s="10">
        <v>114.416</v>
      </c>
      <c r="D56" s="10">
        <v>823.88800000000003</v>
      </c>
      <c r="E56" s="10">
        <v>606.61400000000003</v>
      </c>
      <c r="F56" s="10">
        <v>239.554</v>
      </c>
      <c r="G56" s="15">
        <f>VLOOKUP(A56,[1]TDSheet!$A$1:$G$65536,7,0)</f>
        <v>1</v>
      </c>
      <c r="J56" s="16">
        <f t="shared" si="4"/>
        <v>455.40000000000003</v>
      </c>
      <c r="K56" s="16">
        <f>VLOOKUP(A56,[2]TDSheet!$A:$H,7,0)</f>
        <v>151.214</v>
      </c>
      <c r="L56" s="16">
        <f>VLOOKUP(A56,[1]TDSheet!$A$1:$O$65536,15,0)</f>
        <v>240</v>
      </c>
      <c r="N56" s="16">
        <f t="shared" si="8"/>
        <v>91.080000000000013</v>
      </c>
      <c r="O56" s="17">
        <v>610</v>
      </c>
      <c r="P56" s="17"/>
      <c r="Q56" s="16">
        <f t="shared" si="5"/>
        <v>11.962604303908652</v>
      </c>
      <c r="R56" s="16">
        <f t="shared" si="6"/>
        <v>5.2651954325867356</v>
      </c>
      <c r="U56" s="16">
        <f>VLOOKUP(A56,[1]TDSheet!$A$1:$V$65536,22,0)</f>
        <v>48.2378</v>
      </c>
      <c r="V56" s="16">
        <f>VLOOKUP(A56,[1]TDSheet!$A$1:$W$65536,23,0)</f>
        <v>104.35119999999999</v>
      </c>
      <c r="W56" s="16">
        <f>VLOOKUP(A56,[1]TDSheet!$A$1:$N$65536,14,0)</f>
        <v>111.601</v>
      </c>
      <c r="Y56" s="16">
        <f t="shared" si="7"/>
        <v>610</v>
      </c>
      <c r="Z56" s="16">
        <f t="shared" si="9"/>
        <v>0</v>
      </c>
    </row>
    <row r="57" spans="1:26" ht="11.1" customHeight="1" outlineLevel="2" x14ac:dyDescent="0.2">
      <c r="A57" s="6" t="s">
        <v>49</v>
      </c>
      <c r="B57" s="6" t="s">
        <v>9</v>
      </c>
      <c r="C57" s="10">
        <v>379.029</v>
      </c>
      <c r="D57" s="10">
        <v>203.21199999999999</v>
      </c>
      <c r="E57" s="10">
        <v>487.52199999999999</v>
      </c>
      <c r="F57" s="10">
        <v>58.63</v>
      </c>
      <c r="G57" s="15">
        <f>VLOOKUP(A57,[1]TDSheet!$A$1:$G$65536,7,0)</f>
        <v>1</v>
      </c>
      <c r="J57" s="16">
        <f t="shared" si="4"/>
        <v>284.31</v>
      </c>
      <c r="K57" s="16">
        <f>VLOOKUP(A57,[2]TDSheet!$A:$H,7,0)</f>
        <v>203.21199999999999</v>
      </c>
      <c r="L57" s="16">
        <f>VLOOKUP(A57,[1]TDSheet!$A$1:$O$65536,15,0)</f>
        <v>180</v>
      </c>
      <c r="N57" s="16">
        <f t="shared" si="8"/>
        <v>56.862000000000002</v>
      </c>
      <c r="O57" s="17">
        <v>440</v>
      </c>
      <c r="P57" s="17"/>
      <c r="Q57" s="16">
        <f t="shared" si="5"/>
        <v>11.934683971721009</v>
      </c>
      <c r="R57" s="16">
        <f t="shared" si="6"/>
        <v>4.1966515423305548</v>
      </c>
      <c r="U57" s="16">
        <f>VLOOKUP(A57,[1]TDSheet!$A$1:$V$65536,22,0)</f>
        <v>7.8193999999999999</v>
      </c>
      <c r="V57" s="16">
        <f>VLOOKUP(A57,[1]TDSheet!$A$1:$W$65536,23,0)</f>
        <v>38.065399999999997</v>
      </c>
      <c r="W57" s="16">
        <f>VLOOKUP(A57,[1]TDSheet!$A$1:$N$65536,14,0)</f>
        <v>63.076800000000006</v>
      </c>
      <c r="Y57" s="16">
        <f t="shared" si="7"/>
        <v>440</v>
      </c>
      <c r="Z57" s="16">
        <f t="shared" si="9"/>
        <v>0</v>
      </c>
    </row>
    <row r="58" spans="1:26" ht="11.1" customHeight="1" outlineLevel="2" x14ac:dyDescent="0.2">
      <c r="A58" s="6" t="s">
        <v>50</v>
      </c>
      <c r="B58" s="6" t="s">
        <v>9</v>
      </c>
      <c r="C58" s="10"/>
      <c r="D58" s="10">
        <v>453.96499999999997</v>
      </c>
      <c r="E58" s="10">
        <v>453.96499999999997</v>
      </c>
      <c r="F58" s="10"/>
      <c r="G58" s="15">
        <f>VLOOKUP(A58,[1]TDSheet!$A$1:$G$65536,7,0)</f>
        <v>1</v>
      </c>
      <c r="J58" s="16">
        <f t="shared" si="4"/>
        <v>0</v>
      </c>
      <c r="K58" s="16">
        <f>VLOOKUP(A58,[2]TDSheet!$A:$H,7,0)</f>
        <v>453.96499999999997</v>
      </c>
      <c r="L58" s="16">
        <f>VLOOKUP(A58,[1]TDSheet!$A$1:$O$65536,15,0)</f>
        <v>0</v>
      </c>
      <c r="N58" s="16">
        <f t="shared" si="8"/>
        <v>0</v>
      </c>
      <c r="O58" s="17"/>
      <c r="P58" s="17"/>
      <c r="Q58" s="16" t="e">
        <f t="shared" si="5"/>
        <v>#DIV/0!</v>
      </c>
      <c r="R58" s="16" t="e">
        <f t="shared" si="6"/>
        <v>#DIV/0!</v>
      </c>
      <c r="U58" s="16">
        <f>VLOOKUP(A58,[1]TDSheet!$A$1:$V$65536,22,0)</f>
        <v>0</v>
      </c>
      <c r="V58" s="16">
        <f>VLOOKUP(A58,[1]TDSheet!$A$1:$W$65536,23,0)</f>
        <v>0</v>
      </c>
      <c r="W58" s="16">
        <f>VLOOKUP(A58,[1]TDSheet!$A$1:$N$65536,14,0)</f>
        <v>0</v>
      </c>
      <c r="Y58" s="16">
        <f t="shared" si="7"/>
        <v>0</v>
      </c>
      <c r="Z58" s="16">
        <f t="shared" si="9"/>
        <v>0</v>
      </c>
    </row>
    <row r="59" spans="1:26" ht="11.1" customHeight="1" outlineLevel="2" x14ac:dyDescent="0.2">
      <c r="A59" s="6" t="s">
        <v>51</v>
      </c>
      <c r="B59" s="6" t="s">
        <v>9</v>
      </c>
      <c r="C59" s="10">
        <v>1.93</v>
      </c>
      <c r="D59" s="10"/>
      <c r="E59" s="10"/>
      <c r="F59" s="10">
        <v>1.93</v>
      </c>
      <c r="G59" s="15">
        <f>VLOOKUP(A59,[1]TDSheet!$A$1:$G$65536,7,0)</f>
        <v>1</v>
      </c>
      <c r="J59" s="16">
        <f t="shared" si="4"/>
        <v>0</v>
      </c>
      <c r="L59" s="16">
        <f>VLOOKUP(A59,[1]TDSheet!$A$1:$O$65536,15,0)</f>
        <v>0</v>
      </c>
      <c r="N59" s="16">
        <f t="shared" si="8"/>
        <v>0</v>
      </c>
      <c r="O59" s="17"/>
      <c r="P59" s="17"/>
      <c r="Q59" s="16" t="e">
        <f t="shared" si="5"/>
        <v>#DIV/0!</v>
      </c>
      <c r="R59" s="16" t="e">
        <f t="shared" si="6"/>
        <v>#DIV/0!</v>
      </c>
      <c r="U59" s="16">
        <f>VLOOKUP(A59,[1]TDSheet!$A$1:$V$65536,22,0)</f>
        <v>0</v>
      </c>
      <c r="V59" s="16">
        <f>VLOOKUP(A59,[1]TDSheet!$A$1:$W$65536,23,0)</f>
        <v>0</v>
      </c>
      <c r="W59" s="16">
        <f>VLOOKUP(A59,[1]TDSheet!$A$1:$N$65536,14,0)</f>
        <v>0</v>
      </c>
      <c r="Y59" s="16">
        <f t="shared" si="7"/>
        <v>0</v>
      </c>
      <c r="Z59" s="16">
        <f t="shared" si="9"/>
        <v>0</v>
      </c>
    </row>
    <row r="60" spans="1:26" ht="11.1" customHeight="1" outlineLevel="2" x14ac:dyDescent="0.2">
      <c r="A60" s="6" t="s">
        <v>52</v>
      </c>
      <c r="B60" s="6" t="s">
        <v>9</v>
      </c>
      <c r="C60" s="10">
        <v>136.78800000000001</v>
      </c>
      <c r="D60" s="10">
        <v>82.43</v>
      </c>
      <c r="E60" s="10">
        <v>128.21899999999999</v>
      </c>
      <c r="F60" s="10">
        <v>65.322000000000003</v>
      </c>
      <c r="G60" s="15">
        <f>VLOOKUP(A60,[1]TDSheet!$A$1:$G$65536,7,0)</f>
        <v>1</v>
      </c>
      <c r="J60" s="16">
        <f t="shared" si="4"/>
        <v>45.788999999999987</v>
      </c>
      <c r="K60" s="16">
        <f>VLOOKUP(A60,[2]TDSheet!$A:$H,7,0)</f>
        <v>82.43</v>
      </c>
      <c r="L60" s="16">
        <f>VLOOKUP(A60,[1]TDSheet!$A$1:$O$65536,15,0)</f>
        <v>0</v>
      </c>
      <c r="N60" s="16">
        <f t="shared" si="8"/>
        <v>9.1577999999999982</v>
      </c>
      <c r="O60" s="17">
        <v>45</v>
      </c>
      <c r="P60" s="17"/>
      <c r="Q60" s="16">
        <f t="shared" si="5"/>
        <v>12.046779794273737</v>
      </c>
      <c r="R60" s="16">
        <f t="shared" si="6"/>
        <v>7.1329358579571531</v>
      </c>
      <c r="U60" s="16">
        <f>VLOOKUP(A60,[1]TDSheet!$A$1:$V$65536,22,0)</f>
        <v>22.321000000000002</v>
      </c>
      <c r="V60" s="16">
        <f>VLOOKUP(A60,[1]TDSheet!$A$1:$W$65536,23,0)</f>
        <v>0</v>
      </c>
      <c r="W60" s="16">
        <f>VLOOKUP(A60,[1]TDSheet!$A$1:$N$65536,14,0)</f>
        <v>15.140799999999999</v>
      </c>
      <c r="Y60" s="16">
        <f t="shared" si="7"/>
        <v>45</v>
      </c>
      <c r="Z60" s="16">
        <f t="shared" si="9"/>
        <v>0</v>
      </c>
    </row>
    <row r="61" spans="1:26" ht="11.1" customHeight="1" outlineLevel="2" x14ac:dyDescent="0.2">
      <c r="A61" s="6" t="s">
        <v>74</v>
      </c>
      <c r="B61" s="6" t="s">
        <v>16</v>
      </c>
      <c r="C61" s="10"/>
      <c r="D61" s="10">
        <v>702</v>
      </c>
      <c r="E61" s="10">
        <v>670</v>
      </c>
      <c r="F61" s="10">
        <v>44</v>
      </c>
      <c r="G61" s="15">
        <f>VLOOKUP(A61,[1]TDSheet!$A$1:$G$65536,7,0)</f>
        <v>0.4</v>
      </c>
      <c r="J61" s="16">
        <f t="shared" si="4"/>
        <v>670</v>
      </c>
      <c r="L61" s="16">
        <f>VLOOKUP(A61,[1]TDSheet!$A$1:$O$65536,15,0)</f>
        <v>200</v>
      </c>
      <c r="N61" s="16">
        <f t="shared" si="8"/>
        <v>134</v>
      </c>
      <c r="O61" s="17">
        <v>1050</v>
      </c>
      <c r="P61" s="17"/>
      <c r="Q61" s="16">
        <f t="shared" si="5"/>
        <v>9.656716417910447</v>
      </c>
      <c r="R61" s="16">
        <f t="shared" si="6"/>
        <v>1.8208955223880596</v>
      </c>
      <c r="U61" s="16">
        <f>VLOOKUP(A61,[1]TDSheet!$A$1:$V$65536,22,0)</f>
        <v>0</v>
      </c>
      <c r="V61" s="16">
        <f>VLOOKUP(A61,[1]TDSheet!$A$1:$W$65536,23,0)</f>
        <v>100.4</v>
      </c>
      <c r="W61" s="16">
        <f>VLOOKUP(A61,[1]TDSheet!$A$1:$N$65536,14,0)</f>
        <v>99.6</v>
      </c>
      <c r="Y61" s="16">
        <f t="shared" si="7"/>
        <v>420</v>
      </c>
      <c r="Z61" s="16">
        <f t="shared" si="9"/>
        <v>0</v>
      </c>
    </row>
    <row r="62" spans="1:26" ht="11.1" customHeight="1" outlineLevel="2" x14ac:dyDescent="0.2">
      <c r="A62" s="6" t="s">
        <v>75</v>
      </c>
      <c r="B62" s="6" t="s">
        <v>16</v>
      </c>
      <c r="C62" s="10">
        <v>1</v>
      </c>
      <c r="D62" s="10"/>
      <c r="E62" s="10"/>
      <c r="F62" s="10">
        <v>1</v>
      </c>
      <c r="G62" s="15">
        <f>VLOOKUP(A62,[1]TDSheet!$A$1:$G$65536,7,0)</f>
        <v>0.35</v>
      </c>
      <c r="J62" s="16">
        <f t="shared" si="4"/>
        <v>0</v>
      </c>
      <c r="L62" s="16">
        <f>VLOOKUP(A62,[1]TDSheet!$A$1:$O$65536,15,0)</f>
        <v>0</v>
      </c>
      <c r="N62" s="16">
        <f t="shared" si="8"/>
        <v>0</v>
      </c>
      <c r="O62" s="17"/>
      <c r="P62" s="17"/>
      <c r="Q62" s="16" t="e">
        <f t="shared" si="5"/>
        <v>#DIV/0!</v>
      </c>
      <c r="R62" s="16" t="e">
        <f t="shared" si="6"/>
        <v>#DIV/0!</v>
      </c>
      <c r="U62" s="16">
        <f>VLOOKUP(A62,[1]TDSheet!$A$1:$V$65536,22,0)</f>
        <v>0</v>
      </c>
      <c r="V62" s="16">
        <f>VLOOKUP(A62,[1]TDSheet!$A$1:$W$65536,23,0)</f>
        <v>0</v>
      </c>
      <c r="W62" s="16">
        <f>VLOOKUP(A62,[1]TDSheet!$A$1:$N$65536,14,0)</f>
        <v>0</v>
      </c>
      <c r="Y62" s="16">
        <f t="shared" si="7"/>
        <v>0</v>
      </c>
      <c r="Z62" s="16">
        <f t="shared" si="9"/>
        <v>0</v>
      </c>
    </row>
    <row r="63" spans="1:26" ht="11.1" customHeight="1" outlineLevel="2" x14ac:dyDescent="0.2">
      <c r="A63" s="6" t="s">
        <v>53</v>
      </c>
      <c r="B63" s="6" t="s">
        <v>9</v>
      </c>
      <c r="C63" s="10">
        <v>280.387</v>
      </c>
      <c r="D63" s="10">
        <v>203.98</v>
      </c>
      <c r="E63" s="10">
        <v>431.61</v>
      </c>
      <c r="F63" s="10">
        <v>2.8769999999999998</v>
      </c>
      <c r="G63" s="15">
        <f>VLOOKUP(A63,[1]TDSheet!$A$1:$G$65536,7,0)</f>
        <v>1</v>
      </c>
      <c r="J63" s="16">
        <f t="shared" si="4"/>
        <v>227.63000000000002</v>
      </c>
      <c r="K63" s="16">
        <f>VLOOKUP(A63,[2]TDSheet!$A:$H,7,0)</f>
        <v>203.98</v>
      </c>
      <c r="L63" s="16">
        <f>VLOOKUP(A63,[1]TDSheet!$A$1:$O$65536,15,0)</f>
        <v>0</v>
      </c>
      <c r="N63" s="16">
        <f t="shared" si="8"/>
        <v>45.526000000000003</v>
      </c>
      <c r="O63" s="17">
        <v>400</v>
      </c>
      <c r="P63" s="17"/>
      <c r="Q63" s="16">
        <f t="shared" si="5"/>
        <v>8.8493827702851107</v>
      </c>
      <c r="R63" s="16">
        <f t="shared" si="6"/>
        <v>6.3194657997627718E-2</v>
      </c>
      <c r="U63" s="16">
        <f>VLOOKUP(A63,[1]TDSheet!$A$1:$V$65536,22,0)</f>
        <v>70.314400000000006</v>
      </c>
      <c r="V63" s="16">
        <f>VLOOKUP(A63,[1]TDSheet!$A$1:$W$65536,23,0)</f>
        <v>0.88040000000000007</v>
      </c>
      <c r="W63" s="16">
        <f>VLOOKUP(A63,[1]TDSheet!$A$1:$N$65536,14,0)</f>
        <v>45.9542</v>
      </c>
      <c r="Y63" s="16">
        <f t="shared" si="7"/>
        <v>400</v>
      </c>
      <c r="Z63" s="16">
        <f t="shared" si="9"/>
        <v>0</v>
      </c>
    </row>
    <row r="64" spans="1:26" ht="11.1" customHeight="1" outlineLevel="2" x14ac:dyDescent="0.2">
      <c r="A64" s="6" t="s">
        <v>76</v>
      </c>
      <c r="B64" s="6" t="s">
        <v>16</v>
      </c>
      <c r="C64" s="10"/>
      <c r="D64" s="10">
        <v>1902</v>
      </c>
      <c r="E64" s="10">
        <v>1206</v>
      </c>
      <c r="F64" s="10">
        <v>708</v>
      </c>
      <c r="G64" s="15">
        <f>VLOOKUP(A64,[1]TDSheet!$A$1:$G$65536,7,0)</f>
        <v>0.4</v>
      </c>
      <c r="J64" s="16">
        <f t="shared" si="4"/>
        <v>1104</v>
      </c>
      <c r="K64" s="16">
        <f>VLOOKUP(A64,[2]TDSheet!$A:$H,7,0)</f>
        <v>102</v>
      </c>
      <c r="L64" s="16">
        <f>VLOOKUP(A64,[1]TDSheet!$A$1:$O$65536,15,0)</f>
        <v>0</v>
      </c>
      <c r="N64" s="16">
        <f t="shared" si="8"/>
        <v>220.8</v>
      </c>
      <c r="O64" s="17">
        <v>1800</v>
      </c>
      <c r="P64" s="17"/>
      <c r="Q64" s="16">
        <f t="shared" si="5"/>
        <v>11.358695652173912</v>
      </c>
      <c r="R64" s="16">
        <f t="shared" si="6"/>
        <v>3.2065217391304346</v>
      </c>
      <c r="U64" s="16">
        <f>VLOOKUP(A64,[1]TDSheet!$A$1:$V$65536,22,0)</f>
        <v>1.2</v>
      </c>
      <c r="V64" s="16">
        <f>VLOOKUP(A64,[1]TDSheet!$A$1:$W$65536,23,0)</f>
        <v>227.6</v>
      </c>
      <c r="W64" s="16">
        <f>VLOOKUP(A64,[1]TDSheet!$A$1:$N$65536,14,0)</f>
        <v>4.2</v>
      </c>
      <c r="Y64" s="16">
        <f t="shared" si="7"/>
        <v>720</v>
      </c>
      <c r="Z64" s="16">
        <f t="shared" si="9"/>
        <v>0</v>
      </c>
    </row>
    <row r="65" spans="1:26" ht="11.1" customHeight="1" outlineLevel="2" x14ac:dyDescent="0.2">
      <c r="A65" s="6" t="s">
        <v>77</v>
      </c>
      <c r="B65" s="6" t="s">
        <v>16</v>
      </c>
      <c r="C65" s="10"/>
      <c r="D65" s="10">
        <v>1404</v>
      </c>
      <c r="E65" s="10">
        <v>880</v>
      </c>
      <c r="F65" s="10">
        <v>536</v>
      </c>
      <c r="G65" s="15">
        <f>VLOOKUP(A65,[1]TDSheet!$A$1:$G$65536,7,0)</f>
        <v>0.4</v>
      </c>
      <c r="J65" s="16">
        <f t="shared" si="4"/>
        <v>880</v>
      </c>
      <c r="L65" s="16">
        <f>VLOOKUP(A65,[1]TDSheet!$A$1:$O$65536,15,0)</f>
        <v>0</v>
      </c>
      <c r="N65" s="16">
        <f t="shared" si="8"/>
        <v>176</v>
      </c>
      <c r="O65" s="17">
        <v>1400</v>
      </c>
      <c r="P65" s="17"/>
      <c r="Q65" s="16">
        <f t="shared" si="5"/>
        <v>11</v>
      </c>
      <c r="R65" s="16">
        <f t="shared" si="6"/>
        <v>3.0454545454545454</v>
      </c>
      <c r="U65" s="16">
        <f>VLOOKUP(A65,[1]TDSheet!$A$1:$V$65536,22,0)</f>
        <v>0</v>
      </c>
      <c r="V65" s="16">
        <f>VLOOKUP(A65,[1]TDSheet!$A$1:$W$65536,23,0)</f>
        <v>189.6</v>
      </c>
      <c r="W65" s="16">
        <f>VLOOKUP(A65,[1]TDSheet!$A$1:$N$65536,14,0)</f>
        <v>20.8</v>
      </c>
      <c r="Y65" s="16">
        <f t="shared" si="7"/>
        <v>560</v>
      </c>
      <c r="Z65" s="16">
        <f t="shared" si="9"/>
        <v>0</v>
      </c>
    </row>
    <row r="66" spans="1:26" ht="21.95" customHeight="1" outlineLevel="2" x14ac:dyDescent="0.2">
      <c r="A66" s="6" t="s">
        <v>78</v>
      </c>
      <c r="B66" s="6" t="s">
        <v>16</v>
      </c>
      <c r="C66" s="10"/>
      <c r="D66" s="10">
        <v>2</v>
      </c>
      <c r="E66" s="10">
        <v>2</v>
      </c>
      <c r="F66" s="10"/>
      <c r="G66" s="15">
        <v>0.4</v>
      </c>
      <c r="J66" s="16">
        <f t="shared" si="4"/>
        <v>2</v>
      </c>
      <c r="L66" s="16">
        <v>150</v>
      </c>
      <c r="N66" s="16">
        <f t="shared" si="8"/>
        <v>0.4</v>
      </c>
      <c r="O66" s="18">
        <v>100</v>
      </c>
      <c r="P66" s="17"/>
      <c r="Q66" s="16">
        <f t="shared" si="5"/>
        <v>625</v>
      </c>
      <c r="R66" s="16">
        <f t="shared" si="6"/>
        <v>375</v>
      </c>
      <c r="U66" s="16">
        <v>15</v>
      </c>
      <c r="V66" s="16">
        <v>0</v>
      </c>
      <c r="W66" s="16">
        <v>23</v>
      </c>
      <c r="Y66" s="16">
        <f t="shared" si="7"/>
        <v>40</v>
      </c>
      <c r="Z66" s="16">
        <f t="shared" si="9"/>
        <v>0</v>
      </c>
    </row>
    <row r="67" spans="1:26" ht="21.95" customHeight="1" outlineLevel="2" x14ac:dyDescent="0.2">
      <c r="A67" s="6" t="s">
        <v>98</v>
      </c>
      <c r="B67" s="6" t="s">
        <v>9</v>
      </c>
      <c r="C67" s="10"/>
      <c r="D67" s="10"/>
      <c r="E67" s="10"/>
      <c r="F67" s="10"/>
      <c r="G67" s="15">
        <v>1</v>
      </c>
      <c r="L67" s="16">
        <v>100</v>
      </c>
      <c r="O67" s="18">
        <v>50</v>
      </c>
      <c r="P67" s="17"/>
      <c r="Q67" s="16" t="e">
        <f t="shared" si="5"/>
        <v>#DIV/0!</v>
      </c>
      <c r="U67" s="16">
        <f>VLOOKUP(A67,[1]TDSheet!$A$1:$V$65536,22,0)</f>
        <v>0</v>
      </c>
      <c r="V67" s="16">
        <f>VLOOKUP(A67,[1]TDSheet!$A$1:$W$65536,23,0)</f>
        <v>0</v>
      </c>
      <c r="W67" s="16">
        <f>VLOOKUP(A67,[1]TDSheet!$A$1:$N$65536,14,0)</f>
        <v>0</v>
      </c>
      <c r="Y67" s="16">
        <f t="shared" si="7"/>
        <v>50</v>
      </c>
      <c r="Z67" s="16">
        <f t="shared" si="9"/>
        <v>0</v>
      </c>
    </row>
    <row r="68" spans="1:26" ht="21.95" customHeight="1" outlineLevel="2" x14ac:dyDescent="0.2">
      <c r="A68" s="6" t="s">
        <v>54</v>
      </c>
      <c r="B68" s="6" t="s">
        <v>9</v>
      </c>
      <c r="C68" s="10">
        <v>268.07299999999998</v>
      </c>
      <c r="D68" s="10">
        <v>119.64100000000001</v>
      </c>
      <c r="E68" s="10">
        <v>151.25800000000001</v>
      </c>
      <c r="F68" s="10">
        <v>182.483</v>
      </c>
      <c r="G68" s="15">
        <f>VLOOKUP(A68,[1]TDSheet!$A$1:$G$65536,7,0)</f>
        <v>1</v>
      </c>
      <c r="J68" s="16">
        <f t="shared" si="4"/>
        <v>151.25800000000001</v>
      </c>
      <c r="L68" s="16">
        <f>VLOOKUP(A68,[1]TDSheet!$A$1:$O$65536,15,0)</f>
        <v>0</v>
      </c>
      <c r="N68" s="16">
        <f t="shared" si="8"/>
        <v>30.251600000000003</v>
      </c>
      <c r="O68" s="17">
        <v>180</v>
      </c>
      <c r="P68" s="17"/>
      <c r="Q68" s="16">
        <f t="shared" si="5"/>
        <v>11.982275317669147</v>
      </c>
      <c r="R68" s="16">
        <f t="shared" si="6"/>
        <v>6.0321768104827509</v>
      </c>
      <c r="U68" s="16">
        <f>VLOOKUP(A68,[1]TDSheet!$A$1:$V$65536,22,0)</f>
        <v>0</v>
      </c>
      <c r="V68" s="16">
        <f>VLOOKUP(A68,[1]TDSheet!$A$1:$W$65536,23,0)</f>
        <v>43.137999999999998</v>
      </c>
      <c r="W68" s="16">
        <f>VLOOKUP(A68,[1]TDSheet!$A$1:$N$65536,14,0)</f>
        <v>38.602400000000003</v>
      </c>
      <c r="Y68" s="16">
        <f t="shared" si="7"/>
        <v>180</v>
      </c>
      <c r="Z68" s="16">
        <f t="shared" si="9"/>
        <v>0</v>
      </c>
    </row>
    <row r="69" spans="1:26" ht="11.1" customHeight="1" outlineLevel="2" x14ac:dyDescent="0.2">
      <c r="A69" s="6" t="s">
        <v>55</v>
      </c>
      <c r="B69" s="6" t="s">
        <v>9</v>
      </c>
      <c r="C69" s="10">
        <v>46.948999999999998</v>
      </c>
      <c r="D69" s="10">
        <v>219.601</v>
      </c>
      <c r="E69" s="10">
        <v>230.876</v>
      </c>
      <c r="F69" s="10">
        <v>2.8839999999999999</v>
      </c>
      <c r="G69" s="15">
        <f>VLOOKUP(A69,[1]TDSheet!$A$1:$G$65536,7,0)</f>
        <v>1</v>
      </c>
      <c r="J69" s="16">
        <f t="shared" si="4"/>
        <v>14.108000000000004</v>
      </c>
      <c r="K69" s="16">
        <f>VLOOKUP(A69,[2]TDSheet!$A:$H,7,0)</f>
        <v>216.768</v>
      </c>
      <c r="L69" s="16">
        <f>VLOOKUP(A69,[1]TDSheet!$A$1:$O$65536,15,0)</f>
        <v>50</v>
      </c>
      <c r="N69" s="16">
        <f t="shared" si="8"/>
        <v>2.821600000000001</v>
      </c>
      <c r="O69" s="17"/>
      <c r="P69" s="17"/>
      <c r="Q69" s="16">
        <f t="shared" si="5"/>
        <v>18.742557414233051</v>
      </c>
      <c r="R69" s="16">
        <f t="shared" si="6"/>
        <v>18.742557414233051</v>
      </c>
      <c r="U69" s="16">
        <f>VLOOKUP(A69,[1]TDSheet!$A$1:$V$65536,22,0)</f>
        <v>45.240200000000002</v>
      </c>
      <c r="V69" s="16">
        <f>VLOOKUP(A69,[1]TDSheet!$A$1:$W$65536,23,0)</f>
        <v>14.390199999999998</v>
      </c>
      <c r="W69" s="16">
        <f>VLOOKUP(A69,[1]TDSheet!$A$1:$N$65536,14,0)</f>
        <v>32.155999999999999</v>
      </c>
      <c r="Y69" s="16">
        <f t="shared" si="7"/>
        <v>0</v>
      </c>
      <c r="Z69" s="16">
        <f t="shared" si="9"/>
        <v>0</v>
      </c>
    </row>
    <row r="70" spans="1:26" ht="21.95" customHeight="1" outlineLevel="2" x14ac:dyDescent="0.2">
      <c r="A70" s="6" t="s">
        <v>56</v>
      </c>
      <c r="B70" s="6" t="s">
        <v>9</v>
      </c>
      <c r="C70" s="10">
        <v>4.5339999999999998</v>
      </c>
      <c r="D70" s="10">
        <v>559.63099999999997</v>
      </c>
      <c r="E70" s="10">
        <v>393.64400000000001</v>
      </c>
      <c r="F70" s="10">
        <v>163.18899999999999</v>
      </c>
      <c r="G70" s="15">
        <f>VLOOKUP(A70,[1]TDSheet!$A$1:$G$65536,7,0)</f>
        <v>1</v>
      </c>
      <c r="J70" s="16">
        <f t="shared" si="4"/>
        <v>205.86</v>
      </c>
      <c r="K70" s="16">
        <f>VLOOKUP(A70,[2]TDSheet!$A:$H,7,0)</f>
        <v>187.78399999999999</v>
      </c>
      <c r="L70" s="16">
        <f>VLOOKUP(A70,[1]TDSheet!$A$1:$O$65536,15,0)</f>
        <v>0</v>
      </c>
      <c r="N70" s="16">
        <f t="shared" si="8"/>
        <v>41.172000000000004</v>
      </c>
      <c r="O70" s="17">
        <v>330</v>
      </c>
      <c r="P70" s="17"/>
      <c r="Q70" s="16">
        <f t="shared" si="5"/>
        <v>11.978747692606623</v>
      </c>
      <c r="R70" s="16">
        <f t="shared" si="6"/>
        <v>3.9635917613912364</v>
      </c>
      <c r="U70" s="16">
        <f>VLOOKUP(A70,[1]TDSheet!$A$1:$V$65536,22,0)</f>
        <v>49.087400000000002</v>
      </c>
      <c r="V70" s="16">
        <f>VLOOKUP(A70,[1]TDSheet!$A$1:$W$65536,23,0)</f>
        <v>58.178599999999996</v>
      </c>
      <c r="W70" s="16">
        <f>VLOOKUP(A70,[1]TDSheet!$A$1:$N$65536,14,0)</f>
        <v>32.569600000000001</v>
      </c>
      <c r="Y70" s="16">
        <f t="shared" si="7"/>
        <v>330</v>
      </c>
      <c r="Z70" s="16">
        <f t="shared" si="9"/>
        <v>0</v>
      </c>
    </row>
    <row r="71" spans="1:26" ht="11.1" customHeight="1" outlineLevel="2" x14ac:dyDescent="0.2">
      <c r="A71" s="6" t="s">
        <v>57</v>
      </c>
      <c r="B71" s="6" t="s">
        <v>9</v>
      </c>
      <c r="C71" s="10">
        <v>1808.181</v>
      </c>
      <c r="D71" s="10">
        <v>2218.84</v>
      </c>
      <c r="E71" s="10">
        <v>3267.0030000000002</v>
      </c>
      <c r="F71" s="10">
        <v>528.04200000000003</v>
      </c>
      <c r="G71" s="15">
        <f>VLOOKUP(A71,[1]TDSheet!$A$1:$G$65536,7,0)</f>
        <v>1</v>
      </c>
      <c r="J71" s="16">
        <f t="shared" si="4"/>
        <v>1048.7180000000003</v>
      </c>
      <c r="K71" s="16">
        <f>VLOOKUP(A71,[2]TDSheet!$A:$H,7,0)</f>
        <v>2218.2849999999999</v>
      </c>
      <c r="L71" s="16">
        <f>VLOOKUP(A71,[1]TDSheet!$A$1:$O$65536,15,0)</f>
        <v>350</v>
      </c>
      <c r="N71" s="16">
        <f t="shared" si="8"/>
        <v>209.74360000000007</v>
      </c>
      <c r="O71" s="17">
        <v>1630</v>
      </c>
      <c r="P71" s="17"/>
      <c r="Q71" s="16">
        <f t="shared" ref="Q71:Q77" si="10">(F71+L71+O71+P71)/N71</f>
        <v>11.957656872486211</v>
      </c>
      <c r="R71" s="16">
        <f t="shared" si="6"/>
        <v>4.1862636094736612</v>
      </c>
      <c r="U71" s="16">
        <f>VLOOKUP(A71,[1]TDSheet!$A$1:$V$65536,22,0)</f>
        <v>290.11419999999998</v>
      </c>
      <c r="V71" s="16">
        <f>VLOOKUP(A71,[1]TDSheet!$A$1:$W$65536,23,0)</f>
        <v>241.76799999999997</v>
      </c>
      <c r="W71" s="16">
        <f>VLOOKUP(A71,[1]TDSheet!$A$1:$N$65536,14,0)</f>
        <v>213.16320000000002</v>
      </c>
      <c r="Y71" s="16">
        <f t="shared" ref="Y71:Y77" si="11">O71*G71</f>
        <v>1630</v>
      </c>
      <c r="Z71" s="16">
        <f t="shared" si="9"/>
        <v>0</v>
      </c>
    </row>
    <row r="72" spans="1:26" ht="21.95" customHeight="1" outlineLevel="2" x14ac:dyDescent="0.2">
      <c r="A72" s="6" t="s">
        <v>19</v>
      </c>
      <c r="B72" s="6" t="s">
        <v>16</v>
      </c>
      <c r="C72" s="10">
        <v>122</v>
      </c>
      <c r="D72" s="10">
        <v>60</v>
      </c>
      <c r="E72" s="10">
        <v>122</v>
      </c>
      <c r="F72" s="10">
        <v>3</v>
      </c>
      <c r="G72" s="15">
        <f>VLOOKUP(A72,[1]TDSheet!$A$1:$G$65536,7,0)</f>
        <v>0.45</v>
      </c>
      <c r="J72" s="16">
        <f t="shared" ref="J72:J77" si="12">E72-K72</f>
        <v>122</v>
      </c>
      <c r="L72" s="16">
        <f>VLOOKUP(A72,[1]TDSheet!$A$1:$O$65536,15,0)</f>
        <v>120</v>
      </c>
      <c r="N72" s="16">
        <f t="shared" si="8"/>
        <v>24.4</v>
      </c>
      <c r="O72" s="17">
        <v>170</v>
      </c>
      <c r="P72" s="17"/>
      <c r="Q72" s="16">
        <f t="shared" si="10"/>
        <v>12.008196721311476</v>
      </c>
      <c r="R72" s="16">
        <f t="shared" ref="R72:R77" si="13">(F72+L72)/N72</f>
        <v>5.0409836065573774</v>
      </c>
      <c r="U72" s="16">
        <f>VLOOKUP(A72,[1]TDSheet!$A$1:$V$65536,22,0)</f>
        <v>7.8</v>
      </c>
      <c r="V72" s="16">
        <f>VLOOKUP(A72,[1]TDSheet!$A$1:$W$65536,23,0)</f>
        <v>19.600000000000001</v>
      </c>
      <c r="W72" s="16">
        <f>VLOOKUP(A72,[1]TDSheet!$A$1:$N$65536,14,0)</f>
        <v>25.2</v>
      </c>
      <c r="Y72" s="16">
        <f t="shared" si="11"/>
        <v>76.5</v>
      </c>
      <c r="Z72" s="16">
        <f t="shared" si="9"/>
        <v>0</v>
      </c>
    </row>
    <row r="73" spans="1:26" ht="11.1" customHeight="1" outlineLevel="2" x14ac:dyDescent="0.2">
      <c r="A73" s="6" t="s">
        <v>79</v>
      </c>
      <c r="B73" s="6" t="s">
        <v>16</v>
      </c>
      <c r="C73" s="10">
        <v>6</v>
      </c>
      <c r="D73" s="10"/>
      <c r="E73" s="10"/>
      <c r="F73" s="10">
        <v>5</v>
      </c>
      <c r="G73" s="15">
        <f>VLOOKUP(A73,[1]TDSheet!$A$1:$G$65536,7,0)</f>
        <v>0.4</v>
      </c>
      <c r="J73" s="16">
        <f t="shared" si="12"/>
        <v>0</v>
      </c>
      <c r="L73" s="16">
        <f>VLOOKUP(A73,[1]TDSheet!$A$1:$O$65536,15,0)</f>
        <v>300</v>
      </c>
      <c r="N73" s="16">
        <f t="shared" si="8"/>
        <v>0</v>
      </c>
      <c r="O73" s="17"/>
      <c r="P73" s="17"/>
      <c r="Q73" s="16" t="e">
        <f t="shared" si="10"/>
        <v>#DIV/0!</v>
      </c>
      <c r="R73" s="16" t="e">
        <f t="shared" si="13"/>
        <v>#DIV/0!</v>
      </c>
      <c r="U73" s="16">
        <f>VLOOKUP(A73,[1]TDSheet!$A$1:$V$65536,22,0)</f>
        <v>30</v>
      </c>
      <c r="V73" s="16">
        <f>VLOOKUP(A73,[1]TDSheet!$A$1:$W$65536,23,0)</f>
        <v>0</v>
      </c>
      <c r="W73" s="16">
        <f>VLOOKUP(A73,[1]TDSheet!$A$1:$N$65536,14,0)</f>
        <v>44.2</v>
      </c>
      <c r="Y73" s="16">
        <f t="shared" si="11"/>
        <v>0</v>
      </c>
      <c r="Z73" s="16">
        <f t="shared" si="9"/>
        <v>0</v>
      </c>
    </row>
    <row r="74" spans="1:26" ht="11.1" customHeight="1" outlineLevel="2" x14ac:dyDescent="0.2">
      <c r="A74" s="6" t="s">
        <v>58</v>
      </c>
      <c r="B74" s="6" t="s">
        <v>9</v>
      </c>
      <c r="C74" s="10"/>
      <c r="D74" s="10">
        <v>122.971</v>
      </c>
      <c r="E74" s="10">
        <v>122.971</v>
      </c>
      <c r="F74" s="10"/>
      <c r="G74" s="15">
        <f>VLOOKUP(A74,[1]TDSheet!$A$1:$G$65536,7,0)</f>
        <v>1</v>
      </c>
      <c r="J74" s="16">
        <f t="shared" si="12"/>
        <v>0</v>
      </c>
      <c r="K74" s="16">
        <f>VLOOKUP(A74,[2]TDSheet!$A:$H,7,0)</f>
        <v>122.971</v>
      </c>
      <c r="L74" s="16">
        <f>VLOOKUP(A74,[1]TDSheet!$A$1:$O$65536,15,0)</f>
        <v>150</v>
      </c>
      <c r="N74" s="16">
        <f t="shared" si="8"/>
        <v>0</v>
      </c>
      <c r="O74" s="17"/>
      <c r="P74" s="17"/>
      <c r="Q74" s="16" t="e">
        <f t="shared" si="10"/>
        <v>#DIV/0!</v>
      </c>
      <c r="R74" s="16" t="e">
        <f t="shared" si="13"/>
        <v>#DIV/0!</v>
      </c>
      <c r="U74" s="16">
        <f>VLOOKUP(A74,[1]TDSheet!$A$1:$V$65536,22,0)</f>
        <v>12.3714</v>
      </c>
      <c r="V74" s="16">
        <f>VLOOKUP(A74,[1]TDSheet!$A$1:$W$65536,23,0)</f>
        <v>0</v>
      </c>
      <c r="W74" s="16">
        <f>VLOOKUP(A74,[1]TDSheet!$A$1:$N$65536,14,0)</f>
        <v>20.540799999999997</v>
      </c>
      <c r="Y74" s="16">
        <f t="shared" si="11"/>
        <v>0</v>
      </c>
      <c r="Z74" s="16">
        <f t="shared" si="9"/>
        <v>0</v>
      </c>
    </row>
    <row r="75" spans="1:26" ht="21.95" customHeight="1" outlineLevel="2" x14ac:dyDescent="0.2">
      <c r="A75" s="6" t="s">
        <v>59</v>
      </c>
      <c r="B75" s="6" t="s">
        <v>9</v>
      </c>
      <c r="C75" s="10">
        <v>3.6</v>
      </c>
      <c r="D75" s="10">
        <v>162.404</v>
      </c>
      <c r="E75" s="10">
        <v>162.04400000000001</v>
      </c>
      <c r="F75" s="10"/>
      <c r="G75" s="15">
        <f>VLOOKUP(A75,[1]TDSheet!$A$1:$G$65536,7,0)</f>
        <v>1</v>
      </c>
      <c r="J75" s="16">
        <f t="shared" si="12"/>
        <v>0</v>
      </c>
      <c r="K75" s="16">
        <f>VLOOKUP(A75,[2]TDSheet!$A:$H,7,0)</f>
        <v>162.04400000000001</v>
      </c>
      <c r="L75" s="16">
        <f>VLOOKUP(A75,[1]TDSheet!$A$1:$O$65536,15,0)</f>
        <v>220</v>
      </c>
      <c r="N75" s="16">
        <f t="shared" si="8"/>
        <v>0</v>
      </c>
      <c r="O75" s="17"/>
      <c r="P75" s="17"/>
      <c r="Q75" s="16" t="e">
        <f t="shared" si="10"/>
        <v>#DIV/0!</v>
      </c>
      <c r="R75" s="16" t="e">
        <f t="shared" si="13"/>
        <v>#DIV/0!</v>
      </c>
      <c r="U75" s="16">
        <f>VLOOKUP(A75,[1]TDSheet!$A$1:$V$65536,22,0)</f>
        <v>18.687000000000001</v>
      </c>
      <c r="V75" s="16">
        <f>VLOOKUP(A75,[1]TDSheet!$A$1:$W$65536,23,0)</f>
        <v>0</v>
      </c>
      <c r="W75" s="16">
        <f>VLOOKUP(A75,[1]TDSheet!$A$1:$N$65536,14,0)</f>
        <v>32.160600000000002</v>
      </c>
      <c r="Y75" s="16">
        <f t="shared" si="11"/>
        <v>0</v>
      </c>
      <c r="Z75" s="16">
        <f t="shared" si="9"/>
        <v>0</v>
      </c>
    </row>
    <row r="76" spans="1:26" ht="21.95" customHeight="1" outlineLevel="2" x14ac:dyDescent="0.2">
      <c r="A76" s="6" t="s">
        <v>80</v>
      </c>
      <c r="B76" s="6" t="s">
        <v>16</v>
      </c>
      <c r="C76" s="10">
        <v>51</v>
      </c>
      <c r="D76" s="10"/>
      <c r="E76" s="10">
        <v>10</v>
      </c>
      <c r="F76" s="10"/>
      <c r="G76" s="15">
        <f>VLOOKUP(A76,[1]TDSheet!$A$1:$G$65536,7,0)</f>
        <v>0.35</v>
      </c>
      <c r="J76" s="16">
        <f t="shared" si="12"/>
        <v>10</v>
      </c>
      <c r="L76" s="16">
        <f>VLOOKUP(A76,[1]TDSheet!$A$1:$O$65536,15,0)</f>
        <v>200</v>
      </c>
      <c r="N76" s="16">
        <f t="shared" si="8"/>
        <v>2</v>
      </c>
      <c r="O76" s="17"/>
      <c r="P76" s="17"/>
      <c r="Q76" s="16">
        <f t="shared" si="10"/>
        <v>100</v>
      </c>
      <c r="R76" s="16">
        <f t="shared" si="13"/>
        <v>100</v>
      </c>
      <c r="U76" s="16">
        <f>VLOOKUP(A76,[1]TDSheet!$A$1:$V$65536,22,0)</f>
        <v>19</v>
      </c>
      <c r="V76" s="16">
        <f>VLOOKUP(A76,[1]TDSheet!$A$1:$W$65536,23,0)</f>
        <v>0</v>
      </c>
      <c r="W76" s="16">
        <f>VLOOKUP(A76,[1]TDSheet!$A$1:$N$65536,14,0)</f>
        <v>28</v>
      </c>
      <c r="Y76" s="16">
        <f t="shared" si="11"/>
        <v>0</v>
      </c>
      <c r="Z76" s="16">
        <f t="shared" si="9"/>
        <v>0</v>
      </c>
    </row>
    <row r="77" spans="1:26" ht="21.95" customHeight="1" outlineLevel="2" x14ac:dyDescent="0.2">
      <c r="A77" s="6" t="s">
        <v>20</v>
      </c>
      <c r="B77" s="6" t="s">
        <v>16</v>
      </c>
      <c r="C77" s="10">
        <v>105</v>
      </c>
      <c r="D77" s="10"/>
      <c r="E77" s="10">
        <v>79</v>
      </c>
      <c r="F77" s="10">
        <v>2</v>
      </c>
      <c r="G77" s="15">
        <f>VLOOKUP(A77,[1]TDSheet!$A$1:$G$65536,7,0)</f>
        <v>0.4</v>
      </c>
      <c r="J77" s="16">
        <f t="shared" si="12"/>
        <v>79</v>
      </c>
      <c r="L77" s="16">
        <f>VLOOKUP(A77,[1]TDSheet!$A$1:$O$65536,15,0)</f>
        <v>0</v>
      </c>
      <c r="N77" s="16">
        <f t="shared" si="8"/>
        <v>15.8</v>
      </c>
      <c r="O77" s="17">
        <v>120</v>
      </c>
      <c r="P77" s="17"/>
      <c r="Q77" s="16">
        <f t="shared" si="10"/>
        <v>7.7215189873417716</v>
      </c>
      <c r="R77" s="16">
        <f t="shared" si="13"/>
        <v>0.12658227848101264</v>
      </c>
      <c r="U77" s="16">
        <f>VLOOKUP(A77,[1]TDSheet!$A$1:$V$65536,22,0)</f>
        <v>0</v>
      </c>
      <c r="V77" s="16">
        <f>VLOOKUP(A77,[1]TDSheet!$A$1:$W$65536,23,0)</f>
        <v>0</v>
      </c>
      <c r="W77" s="16">
        <f>VLOOKUP(A77,[1]TDSheet!$A$1:$N$65536,14,0)</f>
        <v>7.2</v>
      </c>
      <c r="Y77" s="16">
        <f t="shared" si="11"/>
        <v>48</v>
      </c>
      <c r="Z77" s="16">
        <f t="shared" si="9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2023-08-17T07:08:21Z</dcterms:modified>
</cp:coreProperties>
</file>