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16,08,23 КИ\"/>
    </mc:Choice>
  </mc:AlternateContent>
  <xr:revisionPtr revIDLastSave="0" documentId="13_ncr:1_{09419187-8C68-414D-8FA8-1FB5A2107F00}" xr6:coauthVersionLast="45" xr6:coauthVersionMax="45" xr10:uidLastSave="{00000000-0000-0000-0000-000000000000}"/>
  <bookViews>
    <workbookView xWindow="-120" yWindow="-120" windowWidth="29040" windowHeight="15840" tabRatio="287" xr2:uid="{00000000-000D-0000-FFFF-FFFF00000000}"/>
  </bookViews>
  <sheets>
    <sheet name="TDSheet" sheetId="1" r:id="rId1"/>
    <sheet name="Лист1" sheetId="2" r:id="rId2"/>
  </sheets>
  <externalReferences>
    <externalReference r:id="rId3"/>
    <externalReference r:id="rId4"/>
  </externalReferences>
  <definedNames>
    <definedName name="_xlnm._FilterDatabase" localSheetId="1" hidden="1">Лист1!$A$1:$F$72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1" i="1" l="1"/>
  <c r="AC13" i="1"/>
  <c r="AC17" i="1"/>
  <c r="AC19" i="1"/>
  <c r="AC23" i="1"/>
  <c r="AC27" i="1"/>
  <c r="AC32" i="1"/>
  <c r="AC52" i="1"/>
  <c r="AC55" i="1"/>
  <c r="AC59" i="1"/>
  <c r="AC64" i="1"/>
  <c r="AC65" i="1"/>
  <c r="AC69" i="1"/>
  <c r="AC71" i="1"/>
  <c r="AC72" i="1"/>
  <c r="AC73" i="1"/>
  <c r="AC74" i="1"/>
  <c r="AC75" i="1"/>
  <c r="Q5" i="1"/>
  <c r="S11" i="1"/>
  <c r="S13" i="1"/>
  <c r="S14" i="1"/>
  <c r="S17" i="1"/>
  <c r="S19" i="1"/>
  <c r="S22" i="1"/>
  <c r="S23" i="1"/>
  <c r="S27" i="1"/>
  <c r="S32" i="1"/>
  <c r="S33" i="1"/>
  <c r="S34" i="1"/>
  <c r="S36" i="1"/>
  <c r="S40" i="1"/>
  <c r="S46" i="1"/>
  <c r="S48" i="1"/>
  <c r="S49" i="1"/>
  <c r="S51" i="1"/>
  <c r="S52" i="1"/>
  <c r="S55" i="1"/>
  <c r="S59" i="1"/>
  <c r="S63" i="1"/>
  <c r="S64" i="1"/>
  <c r="S65" i="1"/>
  <c r="S69" i="1"/>
  <c r="S70" i="1"/>
  <c r="S71" i="1"/>
  <c r="S72" i="1"/>
  <c r="S73" i="1"/>
  <c r="S74" i="1"/>
  <c r="S75" i="1"/>
  <c r="S76" i="1"/>
  <c r="S6" i="1"/>
  <c r="Z65" i="1" l="1"/>
  <c r="S10" i="1" l="1"/>
  <c r="S20" i="1"/>
  <c r="S28" i="1"/>
  <c r="S29" i="1"/>
  <c r="S37" i="1"/>
  <c r="S42" i="1"/>
  <c r="S47" i="1"/>
  <c r="S57" i="1"/>
  <c r="N12" i="1" l="1"/>
  <c r="AB11" i="1"/>
  <c r="AB13" i="1"/>
  <c r="AB17" i="1"/>
  <c r="AB19" i="1"/>
  <c r="AB23" i="1"/>
  <c r="AB27" i="1"/>
  <c r="AB32" i="1"/>
  <c r="AB52" i="1"/>
  <c r="AB55" i="1"/>
  <c r="AB59" i="1"/>
  <c r="AB64" i="1"/>
  <c r="AB69" i="1"/>
  <c r="AB71" i="1"/>
  <c r="AB72" i="1"/>
  <c r="AB73" i="1"/>
  <c r="AB74" i="1"/>
  <c r="AB75" i="1"/>
  <c r="AA11" i="1"/>
  <c r="AA13" i="1"/>
  <c r="AA17" i="1"/>
  <c r="AA19" i="1"/>
  <c r="AA23" i="1"/>
  <c r="AA27" i="1"/>
  <c r="AA32" i="1"/>
  <c r="AA52" i="1"/>
  <c r="AA55" i="1"/>
  <c r="AA59" i="1"/>
  <c r="AA64" i="1"/>
  <c r="AA69" i="1"/>
  <c r="AA71" i="1"/>
  <c r="AA72" i="1"/>
  <c r="AA73" i="1"/>
  <c r="AA74" i="1"/>
  <c r="AA75" i="1"/>
  <c r="T10" i="1"/>
  <c r="T11" i="1"/>
  <c r="T13" i="1"/>
  <c r="T14" i="1"/>
  <c r="T17" i="1"/>
  <c r="T19" i="1"/>
  <c r="T20" i="1"/>
  <c r="T22" i="1"/>
  <c r="T23" i="1"/>
  <c r="T27" i="1"/>
  <c r="T28" i="1"/>
  <c r="T29" i="1"/>
  <c r="T32" i="1"/>
  <c r="T33" i="1"/>
  <c r="T34" i="1"/>
  <c r="T36" i="1"/>
  <c r="T37" i="1"/>
  <c r="T40" i="1"/>
  <c r="T42" i="1"/>
  <c r="T46" i="1"/>
  <c r="T47" i="1"/>
  <c r="T48" i="1"/>
  <c r="T49" i="1"/>
  <c r="T51" i="1"/>
  <c r="T52" i="1"/>
  <c r="T55" i="1"/>
  <c r="T57" i="1"/>
  <c r="T59" i="1"/>
  <c r="T63" i="1"/>
  <c r="T64" i="1"/>
  <c r="T65" i="1"/>
  <c r="T69" i="1"/>
  <c r="T70" i="1"/>
  <c r="T71" i="1"/>
  <c r="T72" i="1"/>
  <c r="T73" i="1"/>
  <c r="T74" i="1"/>
  <c r="T75" i="1"/>
  <c r="T76" i="1"/>
  <c r="T6" i="1"/>
  <c r="Y7" i="1"/>
  <c r="Y8" i="1"/>
  <c r="Y9" i="1"/>
  <c r="Y10" i="1"/>
  <c r="Y12" i="1"/>
  <c r="Y14" i="1"/>
  <c r="Y15" i="1"/>
  <c r="Y16" i="1"/>
  <c r="Y18" i="1"/>
  <c r="Y20" i="1"/>
  <c r="Y21" i="1"/>
  <c r="Y22" i="1"/>
  <c r="Y24" i="1"/>
  <c r="Y25" i="1"/>
  <c r="Y26" i="1"/>
  <c r="Y28" i="1"/>
  <c r="Y29" i="1"/>
  <c r="Y31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3" i="1"/>
  <c r="Y54" i="1"/>
  <c r="Y56" i="1"/>
  <c r="Y57" i="1"/>
  <c r="Y58" i="1"/>
  <c r="Y60" i="1"/>
  <c r="Y61" i="1"/>
  <c r="Y62" i="1"/>
  <c r="Y63" i="1"/>
  <c r="Y65" i="1"/>
  <c r="Y66" i="1"/>
  <c r="Y67" i="1"/>
  <c r="Y68" i="1"/>
  <c r="Y70" i="1"/>
  <c r="Y76" i="1"/>
  <c r="Y6" i="1"/>
  <c r="X7" i="1"/>
  <c r="X8" i="1"/>
  <c r="X9" i="1"/>
  <c r="X10" i="1"/>
  <c r="X12" i="1"/>
  <c r="X14" i="1"/>
  <c r="X15" i="1"/>
  <c r="X16" i="1"/>
  <c r="X18" i="1"/>
  <c r="X20" i="1"/>
  <c r="X21" i="1"/>
  <c r="X22" i="1"/>
  <c r="X24" i="1"/>
  <c r="X25" i="1"/>
  <c r="X26" i="1"/>
  <c r="X28" i="1"/>
  <c r="X29" i="1"/>
  <c r="X31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3" i="1"/>
  <c r="X54" i="1"/>
  <c r="X56" i="1"/>
  <c r="X57" i="1"/>
  <c r="X58" i="1"/>
  <c r="X60" i="1"/>
  <c r="X61" i="1"/>
  <c r="X62" i="1"/>
  <c r="X63" i="1"/>
  <c r="X65" i="1"/>
  <c r="X66" i="1"/>
  <c r="X67" i="1"/>
  <c r="X68" i="1"/>
  <c r="X70" i="1"/>
  <c r="X76" i="1"/>
  <c r="X6" i="1"/>
  <c r="W7" i="1"/>
  <c r="W8" i="1"/>
  <c r="W9" i="1"/>
  <c r="W10" i="1"/>
  <c r="W12" i="1"/>
  <c r="W14" i="1"/>
  <c r="W15" i="1"/>
  <c r="W16" i="1"/>
  <c r="W18" i="1"/>
  <c r="W20" i="1"/>
  <c r="W21" i="1"/>
  <c r="W22" i="1"/>
  <c r="W24" i="1"/>
  <c r="W25" i="1"/>
  <c r="W26" i="1"/>
  <c r="W28" i="1"/>
  <c r="W29" i="1"/>
  <c r="W31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3" i="1"/>
  <c r="W54" i="1"/>
  <c r="W56" i="1"/>
  <c r="W57" i="1"/>
  <c r="W58" i="1"/>
  <c r="W60" i="1"/>
  <c r="W61" i="1"/>
  <c r="W62" i="1"/>
  <c r="W63" i="1"/>
  <c r="W65" i="1"/>
  <c r="W66" i="1"/>
  <c r="W67" i="1"/>
  <c r="W68" i="1"/>
  <c r="W70" i="1"/>
  <c r="W76" i="1"/>
  <c r="W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6" i="1"/>
  <c r="M7" i="1" l="1"/>
  <c r="S7" i="1" s="1"/>
  <c r="M8" i="1"/>
  <c r="S8" i="1" s="1"/>
  <c r="M9" i="1"/>
  <c r="M12" i="1"/>
  <c r="S12" i="1" s="1"/>
  <c r="M15" i="1"/>
  <c r="M16" i="1"/>
  <c r="S16" i="1" s="1"/>
  <c r="M18" i="1"/>
  <c r="S18" i="1" s="1"/>
  <c r="M21" i="1"/>
  <c r="S21" i="1" s="1"/>
  <c r="M24" i="1"/>
  <c r="S24" i="1" s="1"/>
  <c r="M25" i="1"/>
  <c r="M26" i="1"/>
  <c r="S26" i="1" s="1"/>
  <c r="M31" i="1"/>
  <c r="M35" i="1"/>
  <c r="M38" i="1"/>
  <c r="M39" i="1"/>
  <c r="M41" i="1"/>
  <c r="M43" i="1"/>
  <c r="M44" i="1"/>
  <c r="M45" i="1"/>
  <c r="M50" i="1"/>
  <c r="S50" i="1" s="1"/>
  <c r="M53" i="1"/>
  <c r="S53" i="1" s="1"/>
  <c r="M54" i="1"/>
  <c r="S54" i="1" s="1"/>
  <c r="M56" i="1"/>
  <c r="M58" i="1"/>
  <c r="S58" i="1" s="1"/>
  <c r="M60" i="1"/>
  <c r="M61" i="1"/>
  <c r="M62" i="1"/>
  <c r="S62" i="1" s="1"/>
  <c r="M66" i="1"/>
  <c r="S66" i="1" s="1"/>
  <c r="M67" i="1"/>
  <c r="S67" i="1" s="1"/>
  <c r="M68" i="1"/>
  <c r="K11" i="1"/>
  <c r="K13" i="1"/>
  <c r="K14" i="1"/>
  <c r="K17" i="1"/>
  <c r="K19" i="1"/>
  <c r="K21" i="1"/>
  <c r="K23" i="1"/>
  <c r="K27" i="1"/>
  <c r="K51" i="1"/>
  <c r="K52" i="1"/>
  <c r="K55" i="1"/>
  <c r="K58" i="1"/>
  <c r="K59" i="1"/>
  <c r="K69" i="1"/>
  <c r="K70" i="1"/>
  <c r="K71" i="1"/>
  <c r="K72" i="1"/>
  <c r="K73" i="1"/>
  <c r="K74" i="1"/>
  <c r="K75" i="1"/>
  <c r="S56" i="1" l="1"/>
  <c r="S68" i="1"/>
  <c r="S61" i="1"/>
  <c r="S9" i="1"/>
  <c r="T67" i="1"/>
  <c r="T62" i="1"/>
  <c r="S60" i="1"/>
  <c r="T60" i="1"/>
  <c r="T56" i="1"/>
  <c r="T53" i="1"/>
  <c r="S45" i="1"/>
  <c r="T45" i="1"/>
  <c r="S43" i="1"/>
  <c r="T43" i="1"/>
  <c r="S39" i="1"/>
  <c r="T39" i="1"/>
  <c r="S35" i="1"/>
  <c r="T35" i="1"/>
  <c r="S25" i="1"/>
  <c r="T25" i="1"/>
  <c r="T21" i="1"/>
  <c r="T16" i="1"/>
  <c r="T12" i="1"/>
  <c r="T8" i="1"/>
  <c r="T68" i="1"/>
  <c r="T66" i="1"/>
  <c r="T61" i="1"/>
  <c r="T58" i="1"/>
  <c r="T54" i="1"/>
  <c r="T50" i="1"/>
  <c r="S44" i="1"/>
  <c r="T44" i="1"/>
  <c r="S41" i="1"/>
  <c r="T41" i="1"/>
  <c r="S38" i="1"/>
  <c r="T38" i="1"/>
  <c r="S31" i="1"/>
  <c r="T31" i="1"/>
  <c r="T26" i="1"/>
  <c r="T24" i="1"/>
  <c r="T18" i="1"/>
  <c r="S15" i="1"/>
  <c r="T15" i="1"/>
  <c r="T9" i="1"/>
  <c r="T7" i="1"/>
  <c r="J7" i="1"/>
  <c r="K7" i="1" s="1"/>
  <c r="J8" i="1"/>
  <c r="K8" i="1" s="1"/>
  <c r="J9" i="1"/>
  <c r="K9" i="1" s="1"/>
  <c r="J10" i="1"/>
  <c r="K10" i="1" s="1"/>
  <c r="J12" i="1"/>
  <c r="K12" i="1" s="1"/>
  <c r="J15" i="1"/>
  <c r="K15" i="1" s="1"/>
  <c r="J16" i="1"/>
  <c r="K16" i="1" s="1"/>
  <c r="J18" i="1"/>
  <c r="K18" i="1" s="1"/>
  <c r="J20" i="1"/>
  <c r="K20" i="1" s="1"/>
  <c r="J22" i="1"/>
  <c r="K22" i="1" s="1"/>
  <c r="J24" i="1"/>
  <c r="K24" i="1" s="1"/>
  <c r="J25" i="1"/>
  <c r="K25" i="1" s="1"/>
  <c r="J26" i="1"/>
  <c r="K26" i="1" s="1"/>
  <c r="J28" i="1"/>
  <c r="K28" i="1" s="1"/>
  <c r="J29" i="1"/>
  <c r="K29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3" i="1"/>
  <c r="K53" i="1" s="1"/>
  <c r="J54" i="1"/>
  <c r="K54" i="1" s="1"/>
  <c r="J56" i="1"/>
  <c r="K56" i="1" s="1"/>
  <c r="J57" i="1"/>
  <c r="K57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76" i="1"/>
  <c r="K76" i="1" s="1"/>
  <c r="J6" i="1"/>
  <c r="K6" i="1" s="1"/>
  <c r="G34" i="1" l="1"/>
  <c r="AC34" i="1" s="1"/>
  <c r="G49" i="1"/>
  <c r="G66" i="1"/>
  <c r="G70" i="1"/>
  <c r="G76" i="1"/>
  <c r="F5" i="1"/>
  <c r="E5" i="1"/>
  <c r="AD5" i="1"/>
  <c r="Y5" i="1"/>
  <c r="X5" i="1"/>
  <c r="W5" i="1"/>
  <c r="R5" i="1"/>
  <c r="P5" i="1"/>
  <c r="O5" i="1"/>
  <c r="N5" i="1"/>
  <c r="M5" i="1"/>
  <c r="L5" i="1"/>
  <c r="K5" i="1"/>
  <c r="J5" i="1"/>
  <c r="I5" i="1"/>
  <c r="H5" i="1"/>
  <c r="AC70" i="1" l="1"/>
  <c r="AC49" i="1"/>
  <c r="AC76" i="1"/>
  <c r="AC66" i="1"/>
  <c r="AA76" i="1"/>
  <c r="AB76" i="1"/>
  <c r="AA66" i="1"/>
  <c r="AB66" i="1"/>
  <c r="AA34" i="1"/>
  <c r="AB34" i="1"/>
  <c r="AA70" i="1"/>
  <c r="AB70" i="1"/>
  <c r="AB49" i="1"/>
  <c r="AA49" i="1"/>
  <c r="G6" i="1"/>
  <c r="G62" i="1"/>
  <c r="G60" i="1"/>
  <c r="G57" i="1"/>
  <c r="G54" i="1"/>
  <c r="G51" i="1"/>
  <c r="G47" i="1"/>
  <c r="G45" i="1"/>
  <c r="G43" i="1"/>
  <c r="G41" i="1"/>
  <c r="G40" i="1"/>
  <c r="AC40" i="1" s="1"/>
  <c r="G39" i="1"/>
  <c r="AC39" i="1" s="1"/>
  <c r="G38" i="1"/>
  <c r="G37" i="1"/>
  <c r="G36" i="1"/>
  <c r="G35" i="1"/>
  <c r="G29" i="1"/>
  <c r="G26" i="1"/>
  <c r="G25" i="1"/>
  <c r="G24" i="1"/>
  <c r="G22" i="1"/>
  <c r="G21" i="1"/>
  <c r="G20" i="1"/>
  <c r="G18" i="1"/>
  <c r="G16" i="1"/>
  <c r="G15" i="1"/>
  <c r="G12" i="1"/>
  <c r="G10" i="1"/>
  <c r="G9" i="1"/>
  <c r="G8" i="1"/>
  <c r="G7" i="1"/>
  <c r="G68" i="1"/>
  <c r="G67" i="1"/>
  <c r="G63" i="1"/>
  <c r="G61" i="1"/>
  <c r="G58" i="1"/>
  <c r="G56" i="1"/>
  <c r="G53" i="1"/>
  <c r="AC53" i="1" s="1"/>
  <c r="G50" i="1"/>
  <c r="G48" i="1"/>
  <c r="G46" i="1"/>
  <c r="G44" i="1"/>
  <c r="G42" i="1"/>
  <c r="G33" i="1"/>
  <c r="G31" i="1"/>
  <c r="G28" i="1"/>
  <c r="G14" i="1"/>
  <c r="AC31" i="1" l="1"/>
  <c r="AC42" i="1"/>
  <c r="AC56" i="1"/>
  <c r="AC14" i="1"/>
  <c r="AC33" i="1"/>
  <c r="AC44" i="1"/>
  <c r="AC48" i="1"/>
  <c r="AC58" i="1"/>
  <c r="AC63" i="1"/>
  <c r="AC68" i="1"/>
  <c r="AC8" i="1"/>
  <c r="AC10" i="1"/>
  <c r="AC15" i="1"/>
  <c r="AC18" i="1"/>
  <c r="AC21" i="1"/>
  <c r="AC24" i="1"/>
  <c r="AC26" i="1"/>
  <c r="AC35" i="1"/>
  <c r="AC37" i="1"/>
  <c r="AC41" i="1"/>
  <c r="AC45" i="1"/>
  <c r="AC51" i="1"/>
  <c r="AC57" i="1"/>
  <c r="AC62" i="1"/>
  <c r="AC28" i="1"/>
  <c r="AC46" i="1"/>
  <c r="AC50" i="1"/>
  <c r="AC61" i="1"/>
  <c r="AC67" i="1"/>
  <c r="AC7" i="1"/>
  <c r="AC9" i="1"/>
  <c r="AC12" i="1"/>
  <c r="AC16" i="1"/>
  <c r="AC20" i="1"/>
  <c r="AC22" i="1"/>
  <c r="AC25" i="1"/>
  <c r="AC29" i="1"/>
  <c r="AC36" i="1"/>
  <c r="AC38" i="1"/>
  <c r="AC43" i="1"/>
  <c r="AC47" i="1"/>
  <c r="AC54" i="1"/>
  <c r="AC60" i="1"/>
  <c r="AC6" i="1"/>
  <c r="AC5" i="1" s="1"/>
  <c r="AA28" i="1"/>
  <c r="AB28" i="1"/>
  <c r="AB31" i="1"/>
  <c r="AA31" i="1"/>
  <c r="AA42" i="1"/>
  <c r="AB42" i="1"/>
  <c r="AA46" i="1"/>
  <c r="AB46" i="1"/>
  <c r="AB50" i="1"/>
  <c r="AA50" i="1"/>
  <c r="AB56" i="1"/>
  <c r="AA56" i="1"/>
  <c r="AB61" i="1"/>
  <c r="AA61" i="1"/>
  <c r="AB67" i="1"/>
  <c r="AA67" i="1"/>
  <c r="AB7" i="1"/>
  <c r="AA7" i="1"/>
  <c r="AB9" i="1"/>
  <c r="AA9" i="1"/>
  <c r="AA12" i="1"/>
  <c r="AB12" i="1"/>
  <c r="AA16" i="1"/>
  <c r="AB16" i="1"/>
  <c r="AA20" i="1"/>
  <c r="AB20" i="1"/>
  <c r="AA22" i="1"/>
  <c r="AB22" i="1"/>
  <c r="AB25" i="1"/>
  <c r="AA25" i="1"/>
  <c r="AB29" i="1"/>
  <c r="AA29" i="1"/>
  <c r="AA36" i="1"/>
  <c r="AB36" i="1"/>
  <c r="AB38" i="1"/>
  <c r="AA38" i="1"/>
  <c r="AA40" i="1"/>
  <c r="AB40" i="1"/>
  <c r="AB43" i="1"/>
  <c r="AA43" i="1"/>
  <c r="AB47" i="1"/>
  <c r="AA47" i="1"/>
  <c r="AA54" i="1"/>
  <c r="AB54" i="1"/>
  <c r="AB60" i="1"/>
  <c r="AA60" i="1"/>
  <c r="AB65" i="1"/>
  <c r="AA65" i="1"/>
  <c r="AA14" i="1"/>
  <c r="AB14" i="1"/>
  <c r="AB33" i="1"/>
  <c r="AA33" i="1"/>
  <c r="AB44" i="1"/>
  <c r="AA44" i="1"/>
  <c r="AA48" i="1"/>
  <c r="AB48" i="1"/>
  <c r="AB53" i="1"/>
  <c r="AA53" i="1"/>
  <c r="AA58" i="1"/>
  <c r="AB58" i="1"/>
  <c r="AB63" i="1"/>
  <c r="AA63" i="1"/>
  <c r="AB68" i="1"/>
  <c r="AA68" i="1"/>
  <c r="AA8" i="1"/>
  <c r="AB8" i="1"/>
  <c r="AA10" i="1"/>
  <c r="AB10" i="1"/>
  <c r="AB15" i="1"/>
  <c r="AA15" i="1"/>
  <c r="AA18" i="1"/>
  <c r="AB18" i="1"/>
  <c r="AB21" i="1"/>
  <c r="AA21" i="1"/>
  <c r="AA24" i="1"/>
  <c r="AB24" i="1"/>
  <c r="AA26" i="1"/>
  <c r="AB26" i="1"/>
  <c r="AB35" i="1"/>
  <c r="AA35" i="1"/>
  <c r="AB37" i="1"/>
  <c r="AA37" i="1"/>
  <c r="AB39" i="1"/>
  <c r="AA39" i="1"/>
  <c r="AB41" i="1"/>
  <c r="AA41" i="1"/>
  <c r="AB45" i="1"/>
  <c r="AA45" i="1"/>
  <c r="AB51" i="1"/>
  <c r="AA51" i="1"/>
  <c r="AB57" i="1"/>
  <c r="AA57" i="1"/>
  <c r="AA62" i="1"/>
  <c r="AB62" i="1"/>
  <c r="AB6" i="1"/>
  <c r="AA6" i="1"/>
  <c r="AA5" i="1" l="1"/>
  <c r="AB5" i="1"/>
</calcChain>
</file>

<file path=xl/sharedStrings.xml><?xml version="1.0" encoding="utf-8"?>
<sst xmlns="http://schemas.openxmlformats.org/spreadsheetml/2006/main" count="323" uniqueCount="104">
  <si>
    <t>Период: 09.08.2023 - 16.08.2023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</si>
  <si>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</si>
  <si>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</si>
  <si>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</si>
  <si>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</si>
  <si>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</si>
  <si>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</si>
  <si>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</si>
  <si>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</si>
  <si>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</si>
  <si>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</si>
  <si>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</si>
  <si>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</si>
  <si>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</si>
  <si>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</si>
  <si>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</si>
  <si>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</si>
  <si>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</si>
  <si>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365 Колбаса Балыковая ТМ Стародворские колбасы ТС Вязанка в вак  ПОКОМ</t>
  </si>
  <si>
    <t xml:space="preserve"> 023  Колбаса Докторская ГОСТ, Вязанка вектор, 0,4 кг, ПОКОМ</t>
  </si>
  <si>
    <t>шт</t>
  </si>
  <si>
    <t xml:space="preserve"> 027  Колбаса Сервелат Столичный, Вязанка фиброуз в/у, 0.35кг,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</si>
  <si>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</si>
  <si>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</si>
  <si>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</si>
  <si>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036  Колбаса Сервелат Запекуша с сочным окороком, Вязанка 0,35кг,  ПОКОМ</t>
  </si>
  <si>
    <t xml:space="preserve"> 276  Колбаса Сливушка ТМ Вязанка в оболочке полиамид 0,45 кг  ПОКОМ</t>
  </si>
  <si>
    <t xml:space="preserve"> 319  Колбаса вареная Филейская ТМ Вязанка ТС Классическая, 0,45 кг. ПОКОМ</t>
  </si>
  <si>
    <t xml:space="preserve"> 339  Колбаса вареная Филейская ТМ Вязанка ТС Классическая, 0,40 кг.  ПОКОМ</t>
  </si>
  <si>
    <t>344 Колбаса Салями Финская ТМ Стародворски колбасы ТС Вязанка в оболочке фиброуз в вак 0,35 кг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</si>
  <si>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</si>
  <si>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</si>
  <si>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</si>
  <si>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</si>
  <si>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</si>
  <si>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</si>
  <si>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</si>
  <si>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</si>
  <si>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</si>
  <si>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</si>
  <si>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</si>
  <si>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</si>
  <si>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</si>
  <si>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</si>
  <si>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</si>
  <si>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</si>
  <si>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</si>
  <si>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</si>
  <si>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</si>
  <si>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</si>
  <si>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</si>
  <si>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</si>
  <si>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</si>
  <si>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</si>
  <si>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258  Сосиски Молочные по-стародворски, амицел МГС, ВЕС, ТМ Стародворье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</si>
  <si>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</si>
  <si>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</si>
  <si>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</si>
  <si>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283  Сосиски Сочинки, ВЕС, ТМ Стародворье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</si>
  <si>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</si>
  <si>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</si>
  <si>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</si>
  <si>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>У_231  Колбаса Молочная по-стародворски, ВЕС   ПОКОМ</t>
  </si>
  <si>
    <t xml:space="preserve"> 043  Ветчина Нежная ТМ Особый рецепт, п/а, 0,4кг  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</si>
  <si>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</si>
  <si>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</si>
  <si>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</si>
  <si>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</si>
  <si>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</si>
  <si>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084  Колбаски Баварские копченые, NDX в МГС 0,28 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</si>
  <si>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</si>
  <si>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</si>
  <si>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</si>
  <si>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</si>
  <si>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</si>
  <si>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</si>
  <si>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</si>
  <si>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325 Колбаса Сервелат Мясорубский ТМ Стародворье с мелкорубленным окороком 0,35 кг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</si>
  <si>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</si>
  <si>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</si>
  <si>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</si>
  <si>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</si>
  <si>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</si>
  <si>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</si>
  <si>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</si>
  <si>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</si>
  <si>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</si>
  <si>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</si>
  <si>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>заказ 1</t>
  </si>
  <si>
    <t>заказ 2</t>
  </si>
  <si>
    <t>запас</t>
  </si>
  <si>
    <t>запас без заказа</t>
  </si>
  <si>
    <t>кон ост</t>
  </si>
  <si>
    <t>ср 26,07</t>
  </si>
  <si>
    <t>ср 03,08</t>
  </si>
  <si>
    <t>коментарий</t>
  </si>
  <si>
    <t>вес</t>
  </si>
  <si>
    <t>Гермес</t>
  </si>
  <si>
    <t>заказ 2 + Гермес</t>
  </si>
  <si>
    <t>ср 09,08</t>
  </si>
  <si>
    <t>увеличить</t>
  </si>
  <si>
    <t>выведена из матрицы</t>
  </si>
  <si>
    <t>заказ 3</t>
  </si>
  <si>
    <t>215  Колбаса Докторская ГОСТ Дугушка, ВЕС, ТМ Стародворье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</si>
</sst>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0" fontId="4" fillId="0" borderId="1" xfId="0" applyFont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2" fontId="0" fillId="6" borderId="0" xfId="0" applyNumberFormat="1" applyFill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164" fontId="4" fillId="0" borderId="0" xfId="0" applyNumberFormat="1" applyFont="1"/>
    <xf numFmtId="164" fontId="0" fillId="6" borderId="3" xfId="0" applyNumberFormat="1" applyFill="1" applyBorder="1" applyAlignment="1"/>
    <xf numFmtId="164" fontId="0" fillId="6" borderId="0" xfId="0" applyNumberFormat="1" applyFill="1" applyAlignment="1"/>
    <xf numFmtId="164" fontId="0" fillId="5" borderId="3" xfId="0" applyNumberFormat="1" applyFill="1" applyBorder="1" applyAlignment="1"/>
    <xf numFmtId="164" fontId="2" fillId="5" borderId="0" xfId="0" applyNumberFormat="1" applyFont="1" applyFill="1" applyAlignment="1"/>
    <xf numFmtId="164" fontId="0" fillId="6" borderId="0" xfId="0" applyNumberFormat="1" applyFill="1"/>
    <xf numFmtId="0" fontId="2" fillId="0" borderId="1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09,08,23%20&#1050;&#1048;/&#1076;&#1074;%2009,08,23%20&#1076;&#108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4;&#1086;&#1085;&#1077;&#1094;&#1082;%20&#1073;&#1077;&#1079;%20&#1086;&#1087;&#1090;%2010,08,23-16,08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02.08.2023 - 09.08.2023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без опта</v>
          </cell>
          <cell r="K3" t="str">
            <v>опт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 1</v>
          </cell>
          <cell r="P3" t="str">
            <v>заказ 2</v>
          </cell>
          <cell r="Q3" t="str">
            <v>заказ</v>
          </cell>
          <cell r="R3" t="str">
            <v>запас</v>
          </cell>
          <cell r="S3" t="str">
            <v>запас без заказа</v>
          </cell>
          <cell r="T3" t="str">
            <v>кон ост</v>
          </cell>
          <cell r="U3" t="str">
            <v>опт</v>
          </cell>
          <cell r="V3" t="str">
            <v>ср 19,07</v>
          </cell>
          <cell r="W3" t="str">
            <v>ср 26,07</v>
          </cell>
          <cell r="X3" t="str">
            <v>ср 03,08</v>
          </cell>
          <cell r="Y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Гермес</v>
          </cell>
          <cell r="Q4" t="str">
            <v>Гермес</v>
          </cell>
        </row>
        <row r="5">
          <cell r="E5">
            <v>22895.179000000007</v>
          </cell>
          <cell r="F5">
            <v>32568.495999999999</v>
          </cell>
          <cell r="H5">
            <v>0</v>
          </cell>
          <cell r="I5">
            <v>0</v>
          </cell>
          <cell r="J5">
            <v>22895.179000000007</v>
          </cell>
          <cell r="K5">
            <v>0</v>
          </cell>
          <cell r="L5">
            <v>0</v>
          </cell>
          <cell r="M5">
            <v>0</v>
          </cell>
          <cell r="N5">
            <v>4579.0358000000006</v>
          </cell>
          <cell r="O5">
            <v>12570</v>
          </cell>
          <cell r="P5">
            <v>9640</v>
          </cell>
          <cell r="Q5">
            <v>11230.881213619596</v>
          </cell>
          <cell r="V5">
            <v>3228.4156000000003</v>
          </cell>
          <cell r="W5">
            <v>4418.2273999999998</v>
          </cell>
          <cell r="X5">
            <v>4436.2920000000004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59.26</v>
          </cell>
          <cell r="D6">
            <v>418.14400000000001</v>
          </cell>
          <cell r="E6">
            <v>87.718999999999994</v>
          </cell>
          <cell r="F6">
            <v>300.21899999999999</v>
          </cell>
          <cell r="G6">
            <v>1</v>
          </cell>
          <cell r="J6">
            <v>87.718999999999994</v>
          </cell>
          <cell r="K6">
            <v>0</v>
          </cell>
          <cell r="N6">
            <v>17.543799999999997</v>
          </cell>
          <cell r="Q6">
            <v>0</v>
          </cell>
          <cell r="R6">
            <v>17.112541182640022</v>
          </cell>
          <cell r="S6">
            <v>17.112541182640022</v>
          </cell>
          <cell r="V6">
            <v>18.030200000000001</v>
          </cell>
          <cell r="W6">
            <v>26.732600000000001</v>
          </cell>
          <cell r="X6">
            <v>35.622799999999998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D7">
            <v>397.16699999999997</v>
          </cell>
          <cell r="E7">
            <v>277.41000000000003</v>
          </cell>
          <cell r="F7">
            <v>65.977000000000004</v>
          </cell>
          <cell r="G7">
            <v>1</v>
          </cell>
          <cell r="J7">
            <v>277.41000000000003</v>
          </cell>
          <cell r="K7">
            <v>0</v>
          </cell>
          <cell r="N7">
            <v>55.482000000000006</v>
          </cell>
          <cell r="P7">
            <v>380</v>
          </cell>
          <cell r="Q7">
            <v>0</v>
          </cell>
          <cell r="R7">
            <v>8.0382286146858419</v>
          </cell>
          <cell r="S7">
            <v>1.1891604484337261</v>
          </cell>
          <cell r="V7">
            <v>1.909</v>
          </cell>
          <cell r="W7">
            <v>41.908000000000001</v>
          </cell>
          <cell r="X7">
            <v>25.290799999999997</v>
          </cell>
        </row>
        <row r="8">
          <cell r="A8" t="str">
            <v xml:space="preserve"> 013  Сардельки Вязанка Стародворские NDX, ВЕС.  ПОКОМ</v>
          </cell>
          <cell r="B8" t="str">
            <v>кг</v>
          </cell>
          <cell r="C8">
            <v>1.3720000000000001</v>
          </cell>
          <cell r="D8">
            <v>190.477</v>
          </cell>
          <cell r="E8">
            <v>128.61799999999999</v>
          </cell>
          <cell r="F8">
            <v>61.850999999999999</v>
          </cell>
          <cell r="G8">
            <v>1</v>
          </cell>
          <cell r="J8">
            <v>128.61799999999999</v>
          </cell>
          <cell r="K8">
            <v>0</v>
          </cell>
          <cell r="N8">
            <v>25.723599999999998</v>
          </cell>
          <cell r="P8">
            <v>170</v>
          </cell>
          <cell r="Q8">
            <v>0</v>
          </cell>
          <cell r="R8">
            <v>9.0131630098431028</v>
          </cell>
          <cell r="S8">
            <v>2.4044457229936715</v>
          </cell>
          <cell r="V8">
            <v>12.397400000000001</v>
          </cell>
          <cell r="W8">
            <v>15.4168</v>
          </cell>
          <cell r="X8">
            <v>14.654199999999999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115.55200000000001</v>
          </cell>
          <cell r="D9">
            <v>651.93899999999996</v>
          </cell>
          <cell r="E9">
            <v>274.34100000000001</v>
          </cell>
          <cell r="F9">
            <v>430.57299999999998</v>
          </cell>
          <cell r="G9">
            <v>1</v>
          </cell>
          <cell r="J9">
            <v>274.34100000000001</v>
          </cell>
          <cell r="K9">
            <v>0</v>
          </cell>
          <cell r="N9">
            <v>54.868200000000002</v>
          </cell>
          <cell r="P9">
            <v>230</v>
          </cell>
          <cell r="Q9">
            <v>0</v>
          </cell>
          <cell r="R9">
            <v>12.039268647413255</v>
          </cell>
          <cell r="S9">
            <v>7.8474052365486742</v>
          </cell>
          <cell r="V9">
            <v>44.2072</v>
          </cell>
          <cell r="W9">
            <v>42.267000000000003</v>
          </cell>
          <cell r="X9">
            <v>67.094999999999999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13.744999999999999</v>
          </cell>
          <cell r="D10">
            <v>1073.546</v>
          </cell>
          <cell r="E10">
            <v>571.43600000000004</v>
          </cell>
          <cell r="F10">
            <v>469.09699999999998</v>
          </cell>
          <cell r="G10">
            <v>1</v>
          </cell>
          <cell r="J10">
            <v>571.43600000000004</v>
          </cell>
          <cell r="K10">
            <v>0</v>
          </cell>
          <cell r="N10">
            <v>114.28720000000001</v>
          </cell>
          <cell r="O10">
            <v>800</v>
          </cell>
          <cell r="Q10">
            <v>0</v>
          </cell>
          <cell r="R10">
            <v>11.104454392092901</v>
          </cell>
          <cell r="S10">
            <v>4.1045453909099177</v>
          </cell>
          <cell r="V10">
            <v>63.739400000000003</v>
          </cell>
          <cell r="W10">
            <v>75.679200000000009</v>
          </cell>
          <cell r="X10">
            <v>80.462400000000002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59</v>
          </cell>
          <cell r="E11">
            <v>49</v>
          </cell>
          <cell r="G11">
            <v>0.4</v>
          </cell>
          <cell r="J11">
            <v>49</v>
          </cell>
          <cell r="K11">
            <v>0</v>
          </cell>
          <cell r="N11">
            <v>9.8000000000000007</v>
          </cell>
          <cell r="P11">
            <v>80</v>
          </cell>
          <cell r="Q11">
            <v>0</v>
          </cell>
          <cell r="R11">
            <v>8.1632653061224492</v>
          </cell>
          <cell r="S11">
            <v>0</v>
          </cell>
          <cell r="V11">
            <v>7.6</v>
          </cell>
          <cell r="W11">
            <v>2.4</v>
          </cell>
          <cell r="X11">
            <v>10.8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 t="str">
            <v>шт</v>
          </cell>
          <cell r="D12">
            <v>846</v>
          </cell>
          <cell r="E12">
            <v>389</v>
          </cell>
          <cell r="F12">
            <v>457</v>
          </cell>
          <cell r="G12">
            <v>0.45</v>
          </cell>
          <cell r="J12">
            <v>389</v>
          </cell>
          <cell r="K12">
            <v>0</v>
          </cell>
          <cell r="N12">
            <v>77.8</v>
          </cell>
          <cell r="P12">
            <v>480</v>
          </cell>
          <cell r="Q12">
            <v>0</v>
          </cell>
          <cell r="R12">
            <v>12.043701799485861</v>
          </cell>
          <cell r="S12">
            <v>5.8740359897172238</v>
          </cell>
          <cell r="V12">
            <v>8.6</v>
          </cell>
          <cell r="W12">
            <v>68.8</v>
          </cell>
          <cell r="X12">
            <v>66.2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 t="str">
            <v>шт</v>
          </cell>
          <cell r="D13">
            <v>573</v>
          </cell>
          <cell r="E13">
            <v>567</v>
          </cell>
          <cell r="F13">
            <v>6</v>
          </cell>
          <cell r="G13">
            <v>0.45</v>
          </cell>
          <cell r="J13">
            <v>567</v>
          </cell>
          <cell r="K13">
            <v>0</v>
          </cell>
          <cell r="N13">
            <v>113.4</v>
          </cell>
          <cell r="P13">
            <v>900</v>
          </cell>
          <cell r="Q13">
            <v>0</v>
          </cell>
          <cell r="R13">
            <v>7.9894179894179889</v>
          </cell>
          <cell r="S13">
            <v>5.2910052910052907E-2</v>
          </cell>
          <cell r="V13">
            <v>7.8</v>
          </cell>
          <cell r="W13">
            <v>70.2</v>
          </cell>
          <cell r="X13">
            <v>17.600000000000001</v>
          </cell>
        </row>
        <row r="14">
          <cell r="A14" t="str">
            <v xml:space="preserve"> 043  Ветчина Нежная ТМ Особый рецепт, п/а, 0,4кг    ПОКОМ</v>
          </cell>
          <cell r="B14" t="str">
            <v>шт</v>
          </cell>
          <cell r="C14">
            <v>27</v>
          </cell>
          <cell r="D14">
            <v>20</v>
          </cell>
          <cell r="E14">
            <v>13</v>
          </cell>
          <cell r="F14">
            <v>24</v>
          </cell>
          <cell r="G14">
            <v>0.4</v>
          </cell>
          <cell r="J14">
            <v>13</v>
          </cell>
          <cell r="K14">
            <v>0</v>
          </cell>
          <cell r="N14">
            <v>2.6</v>
          </cell>
          <cell r="P14">
            <v>10</v>
          </cell>
          <cell r="Q14">
            <v>320</v>
          </cell>
          <cell r="R14">
            <v>13.076923076923077</v>
          </cell>
          <cell r="S14">
            <v>9.2307692307692299</v>
          </cell>
          <cell r="V14">
            <v>2.2000000000000002</v>
          </cell>
          <cell r="W14">
            <v>4</v>
          </cell>
          <cell r="X14">
            <v>3</v>
          </cell>
        </row>
        <row r="15">
          <cell r="A15" t="str">
            <v xml:space="preserve"> 058  Колбаса Докторская Особая ТМ Особый рецепт,  0,5кг, ПОКОМ</v>
          </cell>
          <cell r="B15" t="str">
            <v>шт</v>
          </cell>
          <cell r="C15">
            <v>61</v>
          </cell>
          <cell r="D15">
            <v>80</v>
          </cell>
          <cell r="E15">
            <v>39</v>
          </cell>
          <cell r="F15">
            <v>99</v>
          </cell>
          <cell r="G15">
            <v>0.5</v>
          </cell>
          <cell r="J15">
            <v>39</v>
          </cell>
          <cell r="K15">
            <v>0</v>
          </cell>
          <cell r="N15">
            <v>7.8</v>
          </cell>
          <cell r="Q15">
            <v>0</v>
          </cell>
          <cell r="R15">
            <v>12.692307692307693</v>
          </cell>
          <cell r="S15">
            <v>12.692307692307693</v>
          </cell>
          <cell r="V15">
            <v>0.2</v>
          </cell>
          <cell r="W15">
            <v>5.8</v>
          </cell>
          <cell r="X15">
            <v>12.2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B16" t="str">
            <v>шт</v>
          </cell>
          <cell r="C16">
            <v>30</v>
          </cell>
          <cell r="E16">
            <v>24</v>
          </cell>
          <cell r="G16">
            <v>0.3</v>
          </cell>
          <cell r="J16">
            <v>24</v>
          </cell>
          <cell r="K16">
            <v>0</v>
          </cell>
          <cell r="N16">
            <v>4.8</v>
          </cell>
          <cell r="P16">
            <v>40</v>
          </cell>
          <cell r="Q16">
            <v>250</v>
          </cell>
          <cell r="R16">
            <v>8.3333333333333339</v>
          </cell>
          <cell r="S16">
            <v>0</v>
          </cell>
          <cell r="V16">
            <v>4</v>
          </cell>
          <cell r="W16">
            <v>1.4</v>
          </cell>
          <cell r="X16">
            <v>4.4000000000000004</v>
          </cell>
        </row>
        <row r="17">
          <cell r="A17" t="str">
            <v xml:space="preserve"> 068  Колбаса Особая ТМ Особый рецепт, 0,5 кг, ПОКОМ</v>
          </cell>
          <cell r="B17" t="str">
            <v>шт</v>
          </cell>
          <cell r="C17">
            <v>4</v>
          </cell>
          <cell r="D17">
            <v>20</v>
          </cell>
          <cell r="E17">
            <v>6</v>
          </cell>
          <cell r="F17">
            <v>18</v>
          </cell>
          <cell r="G17">
            <v>0.5</v>
          </cell>
          <cell r="J17">
            <v>6</v>
          </cell>
          <cell r="K17">
            <v>0</v>
          </cell>
          <cell r="N17">
            <v>1.2</v>
          </cell>
          <cell r="Q17">
            <v>0</v>
          </cell>
          <cell r="R17">
            <v>15</v>
          </cell>
          <cell r="S17">
            <v>15</v>
          </cell>
          <cell r="V17">
            <v>1</v>
          </cell>
          <cell r="W17">
            <v>1.8</v>
          </cell>
          <cell r="X17">
            <v>0.8</v>
          </cell>
        </row>
        <row r="18">
          <cell r="A18" t="str">
            <v xml:space="preserve"> 084  Колбаски Баварские копченые, NDX в МГС 0,28 кг, ТМ Стародворье  ПОКОМ</v>
          </cell>
          <cell r="B18" t="str">
            <v>шт</v>
          </cell>
          <cell r="C18">
            <v>185</v>
          </cell>
          <cell r="D18">
            <v>312</v>
          </cell>
          <cell r="E18">
            <v>230</v>
          </cell>
          <cell r="F18">
            <v>180</v>
          </cell>
          <cell r="G18">
            <v>0.28000000000000003</v>
          </cell>
          <cell r="J18">
            <v>230</v>
          </cell>
          <cell r="K18">
            <v>0</v>
          </cell>
          <cell r="N18">
            <v>46</v>
          </cell>
          <cell r="P18">
            <v>370</v>
          </cell>
          <cell r="Q18">
            <v>225</v>
          </cell>
          <cell r="R18">
            <v>11.956521739130435</v>
          </cell>
          <cell r="S18">
            <v>3.9130434782608696</v>
          </cell>
          <cell r="V18">
            <v>5.2</v>
          </cell>
          <cell r="W18">
            <v>53</v>
          </cell>
          <cell r="X18">
            <v>32.200000000000003</v>
          </cell>
        </row>
        <row r="19">
          <cell r="A19" t="str">
            <v xml:space="preserve"> 092  Сосиски Баварские с сыром,  0.42кг,ПОКОМ</v>
          </cell>
          <cell r="B19" t="str">
            <v>шт</v>
          </cell>
          <cell r="D19">
            <v>26</v>
          </cell>
          <cell r="E19">
            <v>14</v>
          </cell>
          <cell r="F19">
            <v>12</v>
          </cell>
          <cell r="G19">
            <v>0.42</v>
          </cell>
          <cell r="J19">
            <v>14</v>
          </cell>
          <cell r="K19">
            <v>0</v>
          </cell>
          <cell r="N19">
            <v>2.8</v>
          </cell>
          <cell r="P19">
            <v>20</v>
          </cell>
          <cell r="Q19">
            <v>350</v>
          </cell>
          <cell r="R19">
            <v>11.428571428571429</v>
          </cell>
          <cell r="S19">
            <v>4.2857142857142856</v>
          </cell>
          <cell r="V19">
            <v>0</v>
          </cell>
          <cell r="W19">
            <v>0.8</v>
          </cell>
          <cell r="X19">
            <v>1.2</v>
          </cell>
        </row>
        <row r="20">
          <cell r="A20" t="str">
            <v xml:space="preserve"> 096  Сосиски Баварские,  0.42кг,ПОКОМ</v>
          </cell>
          <cell r="B20" t="str">
            <v>шт</v>
          </cell>
          <cell r="D20">
            <v>486</v>
          </cell>
          <cell r="E20">
            <v>471</v>
          </cell>
          <cell r="F20">
            <v>10</v>
          </cell>
          <cell r="G20">
            <v>0.42</v>
          </cell>
          <cell r="J20">
            <v>471</v>
          </cell>
          <cell r="K20">
            <v>0</v>
          </cell>
          <cell r="N20">
            <v>94.2</v>
          </cell>
          <cell r="P20">
            <v>750</v>
          </cell>
          <cell r="Q20">
            <v>1000</v>
          </cell>
          <cell r="R20">
            <v>8.0679405520169851</v>
          </cell>
          <cell r="S20">
            <v>0.10615711252653927</v>
          </cell>
          <cell r="V20">
            <v>5.6</v>
          </cell>
          <cell r="W20">
            <v>61.2</v>
          </cell>
          <cell r="X20">
            <v>25.4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113.691</v>
          </cell>
          <cell r="D21">
            <v>1790.1220000000001</v>
          </cell>
          <cell r="E21">
            <v>827.46</v>
          </cell>
          <cell r="F21">
            <v>788.57299999999998</v>
          </cell>
          <cell r="G21">
            <v>1</v>
          </cell>
          <cell r="J21">
            <v>827.46</v>
          </cell>
          <cell r="K21">
            <v>0</v>
          </cell>
          <cell r="N21">
            <v>165.49200000000002</v>
          </cell>
          <cell r="O21">
            <v>1100</v>
          </cell>
          <cell r="Q21">
            <v>0</v>
          </cell>
          <cell r="R21">
            <v>11.411868851666544</v>
          </cell>
          <cell r="S21">
            <v>4.7650218741691432</v>
          </cell>
          <cell r="V21">
            <v>24.137</v>
          </cell>
          <cell r="W21">
            <v>133.05540000000002</v>
          </cell>
          <cell r="X21">
            <v>138.9898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3277.3130000000001</v>
          </cell>
          <cell r="D22">
            <v>4940.7</v>
          </cell>
          <cell r="E22">
            <v>1564.1569999999999</v>
          </cell>
          <cell r="F22">
            <v>5504.72</v>
          </cell>
          <cell r="G22">
            <v>1</v>
          </cell>
          <cell r="J22">
            <v>1564.1569999999999</v>
          </cell>
          <cell r="K22">
            <v>0</v>
          </cell>
          <cell r="N22">
            <v>312.83139999999997</v>
          </cell>
          <cell r="Q22">
            <v>0</v>
          </cell>
          <cell r="R22">
            <v>17.596443323783994</v>
          </cell>
          <cell r="S22">
            <v>17.596443323783994</v>
          </cell>
          <cell r="V22">
            <v>476.0598</v>
          </cell>
          <cell r="W22">
            <v>453.98760000000004</v>
          </cell>
          <cell r="X22">
            <v>549.21379999999999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D23">
            <v>82.828000000000003</v>
          </cell>
          <cell r="E23">
            <v>59.076999999999998</v>
          </cell>
          <cell r="F23">
            <v>22.001000000000001</v>
          </cell>
          <cell r="G23">
            <v>1</v>
          </cell>
          <cell r="J23">
            <v>59.076999999999998</v>
          </cell>
          <cell r="K23">
            <v>0</v>
          </cell>
          <cell r="N23">
            <v>11.8154</v>
          </cell>
          <cell r="P23">
            <v>95</v>
          </cell>
          <cell r="Q23">
            <v>0</v>
          </cell>
          <cell r="R23">
            <v>9.9024154916464955</v>
          </cell>
          <cell r="S23">
            <v>1.8620613775242481</v>
          </cell>
          <cell r="V23">
            <v>1.2509999999999999</v>
          </cell>
          <cell r="W23">
            <v>5.1322000000000001</v>
          </cell>
          <cell r="X23">
            <v>4.3542000000000005</v>
          </cell>
        </row>
        <row r="24">
          <cell r="A24" t="str">
            <v xml:space="preserve"> 217  Колбаса Докторская Дугушка, ВЕС, НЕ ГОСТ, ТМ Стародворье ПОКОМ</v>
          </cell>
          <cell r="B24" t="str">
            <v>кг</v>
          </cell>
          <cell r="C24">
            <v>553.09</v>
          </cell>
          <cell r="D24">
            <v>2288.2350000000001</v>
          </cell>
          <cell r="E24">
            <v>1026.4949999999999</v>
          </cell>
          <cell r="F24">
            <v>1418.89</v>
          </cell>
          <cell r="G24">
            <v>1</v>
          </cell>
          <cell r="J24">
            <v>1026.4949999999999</v>
          </cell>
          <cell r="K24">
            <v>0</v>
          </cell>
          <cell r="N24">
            <v>205.29899999999998</v>
          </cell>
          <cell r="O24">
            <v>850</v>
          </cell>
          <cell r="P24">
            <v>100</v>
          </cell>
          <cell r="Q24">
            <v>0</v>
          </cell>
          <cell r="R24">
            <v>11.538731313839817</v>
          </cell>
          <cell r="S24">
            <v>6.9113342003614253</v>
          </cell>
          <cell r="V24">
            <v>203.40440000000001</v>
          </cell>
          <cell r="W24">
            <v>189.9616</v>
          </cell>
          <cell r="X24">
            <v>233.994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3339.335</v>
          </cell>
          <cell r="D25">
            <v>7741.0249999999996</v>
          </cell>
          <cell r="E25">
            <v>2575.652</v>
          </cell>
          <cell r="F25">
            <v>7183.34</v>
          </cell>
          <cell r="G25">
            <v>1</v>
          </cell>
          <cell r="J25">
            <v>2575.652</v>
          </cell>
          <cell r="K25">
            <v>0</v>
          </cell>
          <cell r="N25">
            <v>515.13040000000001</v>
          </cell>
          <cell r="Q25">
            <v>0</v>
          </cell>
          <cell r="R25">
            <v>13.944702156968411</v>
          </cell>
          <cell r="S25">
            <v>13.944702156968411</v>
          </cell>
          <cell r="V25">
            <v>502.76059999999995</v>
          </cell>
          <cell r="W25">
            <v>575.16319999999996</v>
          </cell>
          <cell r="X25">
            <v>783.30240000000003</v>
          </cell>
        </row>
        <row r="26">
          <cell r="A26" t="str">
            <v xml:space="preserve"> 220  Колбаса Докторская по-стародворски, амифлекс, ВЕС,   ПОКОМ</v>
          </cell>
          <cell r="B26" t="str">
            <v>кг</v>
          </cell>
          <cell r="D26">
            <v>595.1</v>
          </cell>
          <cell r="E26">
            <v>91.59</v>
          </cell>
          <cell r="F26">
            <v>503.51</v>
          </cell>
          <cell r="G26">
            <v>0</v>
          </cell>
          <cell r="J26">
            <v>91.59</v>
          </cell>
          <cell r="K26">
            <v>0</v>
          </cell>
          <cell r="N26">
            <v>18.318000000000001</v>
          </cell>
          <cell r="Q26">
            <v>0</v>
          </cell>
          <cell r="R26">
            <v>27.487171088546781</v>
          </cell>
          <cell r="S26">
            <v>27.487171088546781</v>
          </cell>
          <cell r="V26">
            <v>29.198</v>
          </cell>
          <cell r="W26">
            <v>78.885999999999996</v>
          </cell>
          <cell r="X26">
            <v>4.3029999999999999</v>
          </cell>
          <cell r="Y26" t="str">
            <v>увеличить</v>
          </cell>
        </row>
        <row r="27">
          <cell r="A27" t="str">
            <v xml:space="preserve"> 225  Колбаса Дугушка со шпиком, ВЕС, ТМ Стародворье   ПОКОМ</v>
          </cell>
          <cell r="B27" t="str">
            <v>кг</v>
          </cell>
          <cell r="C27">
            <v>0.81499999999999995</v>
          </cell>
          <cell r="D27">
            <v>458.55500000000001</v>
          </cell>
          <cell r="E27">
            <v>151.745</v>
          </cell>
          <cell r="F27">
            <v>307.625</v>
          </cell>
          <cell r="G27">
            <v>1</v>
          </cell>
          <cell r="J27">
            <v>151.745</v>
          </cell>
          <cell r="K27">
            <v>0</v>
          </cell>
          <cell r="N27">
            <v>30.349</v>
          </cell>
          <cell r="P27">
            <v>60</v>
          </cell>
          <cell r="Q27">
            <v>0</v>
          </cell>
          <cell r="R27">
            <v>12.113249200962141</v>
          </cell>
          <cell r="S27">
            <v>10.136248311311739</v>
          </cell>
          <cell r="V27">
            <v>26.521800000000002</v>
          </cell>
          <cell r="W27">
            <v>30.537200000000002</v>
          </cell>
          <cell r="X27">
            <v>36.1038</v>
          </cell>
        </row>
        <row r="28">
          <cell r="A28" t="str">
            <v xml:space="preserve"> 229  Колбаса Молочная Дугушка, в/у, ВЕС, ТМ Стародворье   ПОКОМ</v>
          </cell>
          <cell r="B28" t="str">
            <v>кг</v>
          </cell>
          <cell r="C28">
            <v>-0.14499999999999999</v>
          </cell>
          <cell r="D28">
            <v>1471.1949999999999</v>
          </cell>
          <cell r="E28">
            <v>1255.54</v>
          </cell>
          <cell r="F28">
            <v>9.9499999999999993</v>
          </cell>
          <cell r="G28">
            <v>1</v>
          </cell>
          <cell r="J28">
            <v>1255.54</v>
          </cell>
          <cell r="K28">
            <v>0</v>
          </cell>
          <cell r="N28">
            <v>251.108</v>
          </cell>
          <cell r="O28">
            <v>1900</v>
          </cell>
          <cell r="Q28">
            <v>0</v>
          </cell>
          <cell r="R28">
            <v>7.6060898099622474</v>
          </cell>
          <cell r="S28">
            <v>3.9624384726890421E-2</v>
          </cell>
          <cell r="V28">
            <v>25.494800000000001</v>
          </cell>
          <cell r="W28">
            <v>171.03960000000001</v>
          </cell>
          <cell r="X28">
            <v>103.7026</v>
          </cell>
        </row>
        <row r="29">
          <cell r="A29" t="str">
            <v xml:space="preserve"> 230  Колбаса Молочная Особая ТМ Особый рецепт, п/а, ВЕС. ПОКОМ</v>
          </cell>
          <cell r="B29" t="str">
            <v>кг</v>
          </cell>
          <cell r="C29">
            <v>2838.63</v>
          </cell>
          <cell r="D29">
            <v>3454.9290000000001</v>
          </cell>
          <cell r="E29">
            <v>2131.5459999999998</v>
          </cell>
          <cell r="F29">
            <v>2873.0439999999999</v>
          </cell>
          <cell r="G29">
            <v>1</v>
          </cell>
          <cell r="J29">
            <v>2131.5459999999998</v>
          </cell>
          <cell r="K29">
            <v>0</v>
          </cell>
          <cell r="N29">
            <v>426.30919999999998</v>
          </cell>
          <cell r="O29">
            <v>2050</v>
          </cell>
          <cell r="Q29">
            <v>0</v>
          </cell>
          <cell r="R29">
            <v>11.548059483586092</v>
          </cell>
          <cell r="S29">
            <v>6.7393431809587971</v>
          </cell>
          <cell r="V29">
            <v>314.19560000000001</v>
          </cell>
          <cell r="W29">
            <v>745.74399999999991</v>
          </cell>
          <cell r="X29">
            <v>390.19279999999998</v>
          </cell>
        </row>
        <row r="30">
          <cell r="A30" t="str">
            <v xml:space="preserve"> 235  Колбаса Особая ТМ Особый рецепт, ВЕС, ТМ Стародворье ПОКОМ</v>
          </cell>
          <cell r="B30" t="str">
            <v>кг</v>
          </cell>
          <cell r="C30">
            <v>867.96</v>
          </cell>
          <cell r="D30">
            <v>1414.162</v>
          </cell>
          <cell r="E30">
            <v>957.49699999999996</v>
          </cell>
          <cell r="F30">
            <v>1237.1400000000001</v>
          </cell>
          <cell r="G30">
            <v>1</v>
          </cell>
          <cell r="J30">
            <v>957.49699999999996</v>
          </cell>
          <cell r="K30">
            <v>0</v>
          </cell>
          <cell r="N30">
            <v>191.49939999999998</v>
          </cell>
          <cell r="O30">
            <v>1050</v>
          </cell>
          <cell r="P30">
            <v>100</v>
          </cell>
          <cell r="Q30">
            <v>0</v>
          </cell>
          <cell r="R30">
            <v>12.465522085186693</v>
          </cell>
          <cell r="S30">
            <v>6.4602813376960988</v>
          </cell>
          <cell r="V30">
            <v>114.4682</v>
          </cell>
          <cell r="W30">
            <v>297.26220000000001</v>
          </cell>
          <cell r="X30">
            <v>115.6614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B31" t="str">
            <v>кг</v>
          </cell>
          <cell r="C31">
            <v>127.6</v>
          </cell>
          <cell r="D31">
            <v>1020.783</v>
          </cell>
          <cell r="E31">
            <v>546.96799999999996</v>
          </cell>
          <cell r="F31">
            <v>522.44500000000005</v>
          </cell>
          <cell r="G31">
            <v>1</v>
          </cell>
          <cell r="J31">
            <v>546.96799999999996</v>
          </cell>
          <cell r="K31">
            <v>0</v>
          </cell>
          <cell r="N31">
            <v>109.39359999999999</v>
          </cell>
          <cell r="P31">
            <v>800</v>
          </cell>
          <cell r="Q31">
            <v>0</v>
          </cell>
          <cell r="R31">
            <v>12.088869915607496</v>
          </cell>
          <cell r="S31">
            <v>4.775827836363371</v>
          </cell>
          <cell r="V31">
            <v>68.682400000000001</v>
          </cell>
          <cell r="W31">
            <v>80.68719999999999</v>
          </cell>
          <cell r="X31">
            <v>81.679000000000002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B32" t="str">
            <v>кг</v>
          </cell>
          <cell r="C32">
            <v>234.41399999999999</v>
          </cell>
          <cell r="D32">
            <v>1233.202</v>
          </cell>
          <cell r="E32">
            <v>694.02499999999998</v>
          </cell>
          <cell r="F32">
            <v>515.67899999999997</v>
          </cell>
          <cell r="G32">
            <v>1</v>
          </cell>
          <cell r="J32">
            <v>694.02499999999998</v>
          </cell>
          <cell r="K32">
            <v>0</v>
          </cell>
          <cell r="N32">
            <v>138.80500000000001</v>
          </cell>
          <cell r="O32">
            <v>1150</v>
          </cell>
          <cell r="Q32">
            <v>0</v>
          </cell>
          <cell r="R32">
            <v>12.000136882677136</v>
          </cell>
          <cell r="S32">
            <v>3.7151327401750653</v>
          </cell>
          <cell r="V32">
            <v>79.855999999999995</v>
          </cell>
          <cell r="W32">
            <v>104.27619999999999</v>
          </cell>
          <cell r="X32">
            <v>105.66420000000001</v>
          </cell>
        </row>
        <row r="33">
          <cell r="A33" t="str">
            <v xml:space="preserve"> 240  Колбаса Салями охотничья, ВЕС. ПОКОМ</v>
          </cell>
          <cell r="B33" t="str">
            <v>кг</v>
          </cell>
          <cell r="D33">
            <v>62.305</v>
          </cell>
          <cell r="E33">
            <v>32.277999999999999</v>
          </cell>
          <cell r="F33">
            <v>29.324000000000002</v>
          </cell>
          <cell r="G33">
            <v>1</v>
          </cell>
          <cell r="J33">
            <v>32.277999999999999</v>
          </cell>
          <cell r="K33">
            <v>0</v>
          </cell>
          <cell r="N33">
            <v>6.4555999999999996</v>
          </cell>
          <cell r="P33">
            <v>50</v>
          </cell>
          <cell r="Q33">
            <v>0</v>
          </cell>
          <cell r="R33">
            <v>12.287626246979368</v>
          </cell>
          <cell r="S33">
            <v>4.5424127888964625</v>
          </cell>
          <cell r="V33">
            <v>2.8803999999999998</v>
          </cell>
          <cell r="W33">
            <v>6.4260000000000002</v>
          </cell>
          <cell r="X33">
            <v>2.0859999999999999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B34" t="str">
            <v>кг</v>
          </cell>
          <cell r="C34">
            <v>260.63600000000002</v>
          </cell>
          <cell r="D34">
            <v>2047.2550000000001</v>
          </cell>
          <cell r="E34">
            <v>980.03300000000002</v>
          </cell>
          <cell r="F34">
            <v>964.27099999999996</v>
          </cell>
          <cell r="G34">
            <v>1</v>
          </cell>
          <cell r="J34">
            <v>980.03300000000002</v>
          </cell>
          <cell r="K34">
            <v>0</v>
          </cell>
          <cell r="N34">
            <v>196.00659999999999</v>
          </cell>
          <cell r="O34">
            <v>1250</v>
          </cell>
          <cell r="Q34">
            <v>0</v>
          </cell>
          <cell r="R34">
            <v>11.296920613897694</v>
          </cell>
          <cell r="S34">
            <v>4.919584340527309</v>
          </cell>
          <cell r="V34">
            <v>100.70359999999999</v>
          </cell>
          <cell r="W34">
            <v>161.93900000000002</v>
          </cell>
          <cell r="X34">
            <v>169.67919999999998</v>
          </cell>
        </row>
        <row r="35">
          <cell r="A35" t="str">
            <v xml:space="preserve"> 243  Колбаса Сервелат Зернистый, ВЕС.  ПОКОМ</v>
          </cell>
          <cell r="B35" t="str">
            <v>кг</v>
          </cell>
          <cell r="C35">
            <v>6.157</v>
          </cell>
          <cell r="D35">
            <v>153.58799999999999</v>
          </cell>
          <cell r="E35">
            <v>72.694999999999993</v>
          </cell>
          <cell r="F35">
            <v>82.195999999999998</v>
          </cell>
          <cell r="G35">
            <v>1</v>
          </cell>
          <cell r="J35">
            <v>72.694999999999993</v>
          </cell>
          <cell r="K35">
            <v>0</v>
          </cell>
          <cell r="N35">
            <v>14.538999999999998</v>
          </cell>
          <cell r="P35">
            <v>90</v>
          </cell>
          <cell r="Q35">
            <v>0</v>
          </cell>
          <cell r="R35">
            <v>11.843730655478369</v>
          </cell>
          <cell r="S35">
            <v>5.6534837334067003</v>
          </cell>
          <cell r="V35">
            <v>0</v>
          </cell>
          <cell r="W35">
            <v>16.1586</v>
          </cell>
          <cell r="X35">
            <v>7.7629999999999999</v>
          </cell>
        </row>
        <row r="36">
          <cell r="A36" t="str">
            <v xml:space="preserve"> 244  Колбаса Сервелат Кремлевский, ВЕС. ПОКОМ</v>
          </cell>
          <cell r="B36" t="str">
            <v>кг</v>
          </cell>
          <cell r="C36">
            <v>81.784999999999997</v>
          </cell>
          <cell r="D36">
            <v>121.19199999999999</v>
          </cell>
          <cell r="E36">
            <v>73.789000000000001</v>
          </cell>
          <cell r="F36">
            <v>111.742</v>
          </cell>
          <cell r="G36">
            <v>1</v>
          </cell>
          <cell r="J36">
            <v>73.789000000000001</v>
          </cell>
          <cell r="K36">
            <v>0</v>
          </cell>
          <cell r="N36">
            <v>14.7578</v>
          </cell>
          <cell r="P36">
            <v>65</v>
          </cell>
          <cell r="Q36">
            <v>0</v>
          </cell>
          <cell r="R36">
            <v>11.976175310683166</v>
          </cell>
          <cell r="S36">
            <v>7.5717247828267089</v>
          </cell>
          <cell r="V36">
            <v>9.7313999999999989</v>
          </cell>
          <cell r="W36">
            <v>12.5954</v>
          </cell>
          <cell r="X36">
            <v>15.6754</v>
          </cell>
        </row>
        <row r="37">
          <cell r="A37" t="str">
            <v xml:space="preserve"> 247  Сардельки Нежные, ВЕС.  ПОКОМ</v>
          </cell>
          <cell r="B37" t="str">
            <v>кг</v>
          </cell>
          <cell r="C37">
            <v>80.686999999999998</v>
          </cell>
          <cell r="D37">
            <v>160.63399999999999</v>
          </cell>
          <cell r="E37">
            <v>75.867999999999995</v>
          </cell>
          <cell r="F37">
            <v>131.006</v>
          </cell>
          <cell r="G37">
            <v>1</v>
          </cell>
          <cell r="J37">
            <v>75.867999999999995</v>
          </cell>
          <cell r="K37">
            <v>0</v>
          </cell>
          <cell r="N37">
            <v>15.173599999999999</v>
          </cell>
          <cell r="P37">
            <v>50</v>
          </cell>
          <cell r="Q37">
            <v>0</v>
          </cell>
          <cell r="R37">
            <v>11.929008277534667</v>
          </cell>
          <cell r="S37">
            <v>8.6338113565666692</v>
          </cell>
          <cell r="V37">
            <v>14.313800000000001</v>
          </cell>
          <cell r="W37">
            <v>13.453399999999998</v>
          </cell>
          <cell r="X37">
            <v>16.917400000000001</v>
          </cell>
        </row>
        <row r="38">
          <cell r="A38" t="str">
            <v xml:space="preserve"> 248  Сардельки Сочные ТМ Особый рецепт,   ПОКОМ</v>
          </cell>
          <cell r="B38" t="str">
            <v>кг</v>
          </cell>
          <cell r="C38">
            <v>288.31799999999998</v>
          </cell>
          <cell r="D38">
            <v>63.732999999999997</v>
          </cell>
          <cell r="E38">
            <v>75.641000000000005</v>
          </cell>
          <cell r="F38">
            <v>196.786</v>
          </cell>
          <cell r="G38">
            <v>1</v>
          </cell>
          <cell r="J38">
            <v>75.641000000000005</v>
          </cell>
          <cell r="K38">
            <v>0</v>
          </cell>
          <cell r="N38">
            <v>15.128200000000001</v>
          </cell>
          <cell r="Q38">
            <v>0</v>
          </cell>
          <cell r="R38">
            <v>13.007892545048319</v>
          </cell>
          <cell r="S38">
            <v>13.007892545048319</v>
          </cell>
          <cell r="V38">
            <v>32.780200000000001</v>
          </cell>
          <cell r="W38">
            <v>0.52</v>
          </cell>
          <cell r="X38">
            <v>25.386400000000002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B39" t="str">
            <v>кг</v>
          </cell>
          <cell r="C39">
            <v>44.78</v>
          </cell>
          <cell r="D39">
            <v>763.947</v>
          </cell>
          <cell r="E39">
            <v>394.791</v>
          </cell>
          <cell r="F39">
            <v>321.94499999999999</v>
          </cell>
          <cell r="G39">
            <v>1</v>
          </cell>
          <cell r="J39">
            <v>394.791</v>
          </cell>
          <cell r="K39">
            <v>0</v>
          </cell>
          <cell r="N39">
            <v>78.958200000000005</v>
          </cell>
          <cell r="O39">
            <v>620</v>
          </cell>
          <cell r="Q39">
            <v>0</v>
          </cell>
          <cell r="R39">
            <v>11.929666583078134</v>
          </cell>
          <cell r="S39">
            <v>4.0774105792685242</v>
          </cell>
          <cell r="V39">
            <v>40.746200000000002</v>
          </cell>
          <cell r="W39">
            <v>73.777999999999992</v>
          </cell>
          <cell r="X39">
            <v>60.484799999999993</v>
          </cell>
        </row>
        <row r="40">
          <cell r="A40" t="str">
            <v xml:space="preserve"> 253  Сосиски Ганноверские   ПОКОМ</v>
          </cell>
          <cell r="B40" t="str">
            <v>кг</v>
          </cell>
          <cell r="C40">
            <v>64.119</v>
          </cell>
          <cell r="D40">
            <v>163.47200000000001</v>
          </cell>
          <cell r="E40">
            <v>57.433</v>
          </cell>
          <cell r="F40">
            <v>162.03899999999999</v>
          </cell>
          <cell r="G40">
            <v>1</v>
          </cell>
          <cell r="J40">
            <v>57.433</v>
          </cell>
          <cell r="K40">
            <v>0</v>
          </cell>
          <cell r="N40">
            <v>11.486599999999999</v>
          </cell>
          <cell r="Q40">
            <v>0</v>
          </cell>
          <cell r="R40">
            <v>14.106785297651175</v>
          </cell>
          <cell r="S40">
            <v>14.106785297651175</v>
          </cell>
          <cell r="V40">
            <v>15.0876</v>
          </cell>
          <cell r="W40">
            <v>5.2055999999999996</v>
          </cell>
          <cell r="X40">
            <v>24.502400000000002</v>
          </cell>
        </row>
        <row r="41">
          <cell r="A41" t="str">
            <v xml:space="preserve"> 254  Сосиски Датские, ВЕС, ТМ КОЛБАСНЫЙ СТАНДАРТ ПОКОМ</v>
          </cell>
          <cell r="B41" t="str">
            <v>кг</v>
          </cell>
          <cell r="C41">
            <v>-2.629</v>
          </cell>
          <cell r="D41">
            <v>2.629</v>
          </cell>
          <cell r="E41">
            <v>1.2929999999999999</v>
          </cell>
          <cell r="F41">
            <v>-1.2929999999999999</v>
          </cell>
          <cell r="G41">
            <v>0</v>
          </cell>
          <cell r="J41">
            <v>1.2929999999999999</v>
          </cell>
          <cell r="K41">
            <v>0</v>
          </cell>
          <cell r="N41">
            <v>0.2586</v>
          </cell>
          <cell r="Q41">
            <v>0</v>
          </cell>
          <cell r="R41">
            <v>-5</v>
          </cell>
          <cell r="S41">
            <v>-5</v>
          </cell>
          <cell r="V41">
            <v>0</v>
          </cell>
          <cell r="W41">
            <v>0</v>
          </cell>
          <cell r="X41">
            <v>0.52580000000000005</v>
          </cell>
        </row>
        <row r="42">
          <cell r="A42" t="str">
            <v xml:space="preserve"> 255  Сосиски Молочные для завтрака ТМ Особый рецепт, п/а МГС, ВЕС, ТМ Стародворье  ПОКОМ</v>
          </cell>
          <cell r="B42" t="str">
            <v>кг</v>
          </cell>
          <cell r="C42">
            <v>2248.7159999999999</v>
          </cell>
          <cell r="D42">
            <v>3119.4989999999998</v>
          </cell>
          <cell r="E42">
            <v>1514.9829999999999</v>
          </cell>
          <cell r="F42">
            <v>3040.598</v>
          </cell>
          <cell r="G42">
            <v>1</v>
          </cell>
          <cell r="J42">
            <v>1514.9829999999999</v>
          </cell>
          <cell r="K42">
            <v>0</v>
          </cell>
          <cell r="N42">
            <v>302.9966</v>
          </cell>
          <cell r="P42">
            <v>600</v>
          </cell>
          <cell r="Q42">
            <v>0</v>
          </cell>
          <cell r="R42">
            <v>12.015309742749588</v>
          </cell>
          <cell r="S42">
            <v>10.035089502654484</v>
          </cell>
          <cell r="V42">
            <v>335.68860000000001</v>
          </cell>
          <cell r="W42">
            <v>156.262</v>
          </cell>
          <cell r="X42">
            <v>472.73660000000001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B43" t="str">
            <v>кг</v>
          </cell>
          <cell r="C43">
            <v>202.2</v>
          </cell>
          <cell r="F43">
            <v>197.6</v>
          </cell>
          <cell r="G43">
            <v>1</v>
          </cell>
          <cell r="K43">
            <v>0</v>
          </cell>
          <cell r="N43">
            <v>0</v>
          </cell>
          <cell r="Q43">
            <v>0</v>
          </cell>
          <cell r="R43" t="e">
            <v>#DIV/0!</v>
          </cell>
          <cell r="S43" t="e">
            <v>#DIV/0!</v>
          </cell>
          <cell r="V43">
            <v>0.26619999999999999</v>
          </cell>
          <cell r="W43">
            <v>0.44000000000000006</v>
          </cell>
          <cell r="X43">
            <v>0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B44" t="str">
            <v>кг</v>
          </cell>
          <cell r="C44">
            <v>2.2400000000000002</v>
          </cell>
          <cell r="D44">
            <v>459.154</v>
          </cell>
          <cell r="E44">
            <v>256.50400000000002</v>
          </cell>
          <cell r="F44">
            <v>100.428</v>
          </cell>
          <cell r="G44">
            <v>1</v>
          </cell>
          <cell r="J44">
            <v>256.50400000000002</v>
          </cell>
          <cell r="K44">
            <v>0</v>
          </cell>
          <cell r="N44">
            <v>51.300800000000002</v>
          </cell>
          <cell r="P44">
            <v>410</v>
          </cell>
          <cell r="Q44">
            <v>0</v>
          </cell>
          <cell r="R44">
            <v>9.9497083866138532</v>
          </cell>
          <cell r="S44">
            <v>1.957630290365842</v>
          </cell>
          <cell r="V44">
            <v>30.997199999999999</v>
          </cell>
          <cell r="W44">
            <v>41.5152</v>
          </cell>
          <cell r="X44">
            <v>35.466999999999999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B45" t="str">
            <v>кг</v>
          </cell>
          <cell r="D45">
            <v>104.467</v>
          </cell>
          <cell r="E45">
            <v>80.945999999999998</v>
          </cell>
          <cell r="F45">
            <v>1.772</v>
          </cell>
          <cell r="G45">
            <v>1</v>
          </cell>
          <cell r="J45">
            <v>80.945999999999998</v>
          </cell>
          <cell r="K45">
            <v>0</v>
          </cell>
          <cell r="N45">
            <v>16.1892</v>
          </cell>
          <cell r="P45">
            <v>130</v>
          </cell>
          <cell r="Q45">
            <v>0</v>
          </cell>
          <cell r="R45">
            <v>8.1395004076791935</v>
          </cell>
          <cell r="S45">
            <v>0.10945568650705409</v>
          </cell>
          <cell r="V45">
            <v>0.43179999999999996</v>
          </cell>
          <cell r="W45">
            <v>13.644399999999999</v>
          </cell>
          <cell r="X45">
            <v>0.57539999999999991</v>
          </cell>
        </row>
        <row r="46">
          <cell r="A46" t="str">
            <v xml:space="preserve"> 273  Сосиски Сочинки с сочной грудинкой, МГС 0.4кг,   ПОКОМ</v>
          </cell>
          <cell r="B46" t="str">
            <v>шт</v>
          </cell>
          <cell r="C46">
            <v>1205</v>
          </cell>
          <cell r="D46">
            <v>1019</v>
          </cell>
          <cell r="E46">
            <v>971</v>
          </cell>
          <cell r="F46">
            <v>904</v>
          </cell>
          <cell r="G46">
            <v>0.4</v>
          </cell>
          <cell r="J46">
            <v>971</v>
          </cell>
          <cell r="K46">
            <v>0</v>
          </cell>
          <cell r="N46">
            <v>194.2</v>
          </cell>
          <cell r="P46">
            <v>1400</v>
          </cell>
          <cell r="Q46">
            <v>355</v>
          </cell>
          <cell r="R46">
            <v>11.864057672502575</v>
          </cell>
          <cell r="S46">
            <v>4.6549948506694134</v>
          </cell>
          <cell r="V46">
            <v>150.80000000000001</v>
          </cell>
          <cell r="W46">
            <v>9.8000000000000007</v>
          </cell>
          <cell r="X46">
            <v>159.19999999999999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B47" t="str">
            <v>шт</v>
          </cell>
          <cell r="D47">
            <v>30</v>
          </cell>
          <cell r="F47">
            <v>30</v>
          </cell>
          <cell r="G47">
            <v>0.45</v>
          </cell>
          <cell r="K47">
            <v>0</v>
          </cell>
          <cell r="N47">
            <v>0</v>
          </cell>
          <cell r="Q47">
            <v>0</v>
          </cell>
          <cell r="R47" t="e">
            <v>#DIV/0!</v>
          </cell>
          <cell r="S47" t="e">
            <v>#DIV/0!</v>
          </cell>
          <cell r="V47">
            <v>8.8000000000000007</v>
          </cell>
          <cell r="W47">
            <v>6</v>
          </cell>
          <cell r="X47">
            <v>3.8</v>
          </cell>
        </row>
        <row r="48">
          <cell r="A48" t="str">
            <v xml:space="preserve"> 283  Сосиски Сочинки, ВЕС, ТМ Стародворье ПОКОМ</v>
          </cell>
          <cell r="B48" t="str">
            <v>кг</v>
          </cell>
          <cell r="D48">
            <v>356.86799999999999</v>
          </cell>
          <cell r="E48">
            <v>307.64999999999998</v>
          </cell>
          <cell r="F48">
            <v>-0.32</v>
          </cell>
          <cell r="G48">
            <v>1</v>
          </cell>
          <cell r="J48">
            <v>307.64999999999998</v>
          </cell>
          <cell r="K48">
            <v>0</v>
          </cell>
          <cell r="N48">
            <v>61.529999999999994</v>
          </cell>
          <cell r="P48">
            <v>490</v>
          </cell>
          <cell r="Q48">
            <v>0</v>
          </cell>
          <cell r="R48">
            <v>7.958394279213393</v>
          </cell>
          <cell r="S48">
            <v>-5.2007150983260208E-3</v>
          </cell>
          <cell r="V48">
            <v>6.3528000000000002</v>
          </cell>
          <cell r="W48">
            <v>45.567399999999999</v>
          </cell>
          <cell r="X48">
            <v>10.2654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B49" t="str">
            <v>шт</v>
          </cell>
          <cell r="C49">
            <v>179</v>
          </cell>
          <cell r="D49">
            <v>1212</v>
          </cell>
          <cell r="E49">
            <v>407</v>
          </cell>
          <cell r="F49">
            <v>761</v>
          </cell>
          <cell r="G49">
            <v>0.4</v>
          </cell>
          <cell r="J49">
            <v>407</v>
          </cell>
          <cell r="K49">
            <v>0</v>
          </cell>
          <cell r="N49">
            <v>81.400000000000006</v>
          </cell>
          <cell r="P49">
            <v>210</v>
          </cell>
          <cell r="Q49">
            <v>0</v>
          </cell>
          <cell r="R49">
            <v>11.928746928746929</v>
          </cell>
          <cell r="S49">
            <v>9.3488943488943477</v>
          </cell>
          <cell r="V49">
            <v>99.4</v>
          </cell>
          <cell r="W49">
            <v>96.2</v>
          </cell>
          <cell r="X49">
            <v>108.2</v>
          </cell>
        </row>
        <row r="50">
          <cell r="A50" t="str">
            <v xml:space="preserve"> 302  Сосиски Сочинки по-баварски,  0.4кг, ТМ Стародворье  ПОКОМ</v>
          </cell>
          <cell r="B50" t="str">
            <v>шт</v>
          </cell>
          <cell r="C50">
            <v>220</v>
          </cell>
          <cell r="D50">
            <v>1663</v>
          </cell>
          <cell r="E50">
            <v>632</v>
          </cell>
          <cell r="F50">
            <v>976</v>
          </cell>
          <cell r="G50">
            <v>0.4</v>
          </cell>
          <cell r="J50">
            <v>632</v>
          </cell>
          <cell r="K50">
            <v>0</v>
          </cell>
          <cell r="N50">
            <v>126.4</v>
          </cell>
          <cell r="P50">
            <v>540</v>
          </cell>
          <cell r="Q50">
            <v>228</v>
          </cell>
          <cell r="R50">
            <v>11.993670886075948</v>
          </cell>
          <cell r="S50">
            <v>7.7215189873417716</v>
          </cell>
          <cell r="V50">
            <v>127.6</v>
          </cell>
          <cell r="W50">
            <v>128</v>
          </cell>
          <cell r="X50">
            <v>153.6</v>
          </cell>
        </row>
        <row r="51">
          <cell r="A51" t="str">
            <v xml:space="preserve"> 312  Ветчина Филейская ТМ Вязанка ТС Столичная ВЕС  ПОКОМ </v>
          </cell>
          <cell r="B51" t="str">
            <v>кг</v>
          </cell>
          <cell r="C51">
            <v>-0.08</v>
          </cell>
          <cell r="D51">
            <v>215.20500000000001</v>
          </cell>
          <cell r="E51">
            <v>106.30500000000001</v>
          </cell>
          <cell r="F51">
            <v>55.08</v>
          </cell>
          <cell r="G51">
            <v>1</v>
          </cell>
          <cell r="J51">
            <v>106.30500000000001</v>
          </cell>
          <cell r="K51">
            <v>0</v>
          </cell>
          <cell r="N51">
            <v>21.261000000000003</v>
          </cell>
          <cell r="P51">
            <v>180</v>
          </cell>
          <cell r="Q51">
            <v>0</v>
          </cell>
          <cell r="R51">
            <v>11.056864681811765</v>
          </cell>
          <cell r="S51">
            <v>2.5906589530125577</v>
          </cell>
          <cell r="V51">
            <v>11.936199999999999</v>
          </cell>
          <cell r="W51">
            <v>23.451799999999999</v>
          </cell>
          <cell r="X51">
            <v>13.741</v>
          </cell>
        </row>
        <row r="52">
          <cell r="A52" t="str">
            <v xml:space="preserve"> 313 Колбаса вареная Молокуша ТМ Вязанка в оболочке полиамид. ВЕС  ПОКОМ</v>
          </cell>
          <cell r="B52" t="str">
            <v>кг</v>
          </cell>
          <cell r="D52">
            <v>638.03099999999995</v>
          </cell>
          <cell r="E52">
            <v>530.13599999999997</v>
          </cell>
          <cell r="F52">
            <v>53.142000000000003</v>
          </cell>
          <cell r="G52">
            <v>1</v>
          </cell>
          <cell r="J52">
            <v>530.13599999999997</v>
          </cell>
          <cell r="K52">
            <v>0</v>
          </cell>
          <cell r="N52">
            <v>106.02719999999999</v>
          </cell>
          <cell r="O52">
            <v>800</v>
          </cell>
          <cell r="Q52">
            <v>0</v>
          </cell>
          <cell r="R52">
            <v>8.0464446858919239</v>
          </cell>
          <cell r="S52">
            <v>0.50121101000497992</v>
          </cell>
          <cell r="V52">
            <v>11.562200000000001</v>
          </cell>
          <cell r="W52">
            <v>76.8078</v>
          </cell>
          <cell r="X52">
            <v>30.204199999999997</v>
          </cell>
        </row>
        <row r="53">
          <cell r="A53" t="str">
            <v xml:space="preserve"> 339  Колбаса вареная Филейская ТМ Вязанка ТС Классическая, 0,40 кг.  ПОКОМ</v>
          </cell>
          <cell r="B53" t="str">
            <v>шт</v>
          </cell>
          <cell r="C53">
            <v>937</v>
          </cell>
          <cell r="D53">
            <v>1</v>
          </cell>
          <cell r="E53">
            <v>201</v>
          </cell>
          <cell r="F53">
            <v>736</v>
          </cell>
          <cell r="G53">
            <v>0.4</v>
          </cell>
          <cell r="J53">
            <v>201</v>
          </cell>
          <cell r="K53">
            <v>0</v>
          </cell>
          <cell r="N53">
            <v>40.200000000000003</v>
          </cell>
          <cell r="Q53">
            <v>0</v>
          </cell>
          <cell r="R53">
            <v>18.308457711442784</v>
          </cell>
          <cell r="S53">
            <v>18.308457711442784</v>
          </cell>
          <cell r="V53">
            <v>0</v>
          </cell>
          <cell r="W53">
            <v>0</v>
          </cell>
          <cell r="X53">
            <v>9.3349999999999991</v>
          </cell>
          <cell r="Y53" t="str">
            <v>увеличить</v>
          </cell>
        </row>
        <row r="54">
          <cell r="A54" t="str">
            <v>314 Колбаса вареная Филейская ТМ Вязанка ТС Классическая в оболочке полиамид.  ПОКОМ</v>
          </cell>
          <cell r="B54" t="str">
            <v>кг</v>
          </cell>
          <cell r="D54">
            <v>344.01400000000001</v>
          </cell>
          <cell r="E54">
            <v>220.834</v>
          </cell>
          <cell r="F54">
            <v>69.834999999999994</v>
          </cell>
          <cell r="G54">
            <v>1</v>
          </cell>
          <cell r="J54">
            <v>220.834</v>
          </cell>
          <cell r="K54">
            <v>0</v>
          </cell>
          <cell r="N54">
            <v>44.166800000000002</v>
          </cell>
          <cell r="P54">
            <v>370</v>
          </cell>
          <cell r="Q54">
            <v>0</v>
          </cell>
          <cell r="R54">
            <v>9.9584982384958831</v>
          </cell>
          <cell r="S54">
            <v>1.5811650379923379</v>
          </cell>
          <cell r="V54">
            <v>47.816199999999995</v>
          </cell>
          <cell r="W54">
            <v>35.401200000000003</v>
          </cell>
          <cell r="X54">
            <v>9.6417999999999999</v>
          </cell>
        </row>
        <row r="55">
          <cell r="A55" t="str">
            <v>315 Колбаса Нежная ТМ Зареченские ТС Зареченские продукты в оболочкНТУ.  изделие вар  ПОКОМ</v>
          </cell>
          <cell r="B55" t="str">
            <v>кг</v>
          </cell>
          <cell r="C55">
            <v>211.41499999999999</v>
          </cell>
          <cell r="D55">
            <v>244.035</v>
          </cell>
          <cell r="E55">
            <v>283.517</v>
          </cell>
          <cell r="F55">
            <v>167.453</v>
          </cell>
          <cell r="G55">
            <v>1</v>
          </cell>
          <cell r="J55">
            <v>283.517</v>
          </cell>
          <cell r="K55">
            <v>0</v>
          </cell>
          <cell r="N55">
            <v>56.703400000000002</v>
          </cell>
          <cell r="P55">
            <v>450</v>
          </cell>
          <cell r="Q55">
            <v>0</v>
          </cell>
          <cell r="R55">
            <v>10.889170667014676</v>
          </cell>
          <cell r="S55">
            <v>2.9531386124994268</v>
          </cell>
          <cell r="V55">
            <v>42.425599999999996</v>
          </cell>
          <cell r="W55">
            <v>35.978400000000001</v>
          </cell>
          <cell r="X55">
            <v>33.154600000000002</v>
          </cell>
        </row>
        <row r="56">
          <cell r="A56" t="str">
            <v>318 Сосиски Датские ТМ Зареченские колбасы ТС Зареченские п полиамид в модифициров  ПОКОМ</v>
          </cell>
          <cell r="B56" t="str">
            <v>кг</v>
          </cell>
          <cell r="C56">
            <v>419.69400000000002</v>
          </cell>
          <cell r="D56">
            <v>117.667</v>
          </cell>
          <cell r="E56">
            <v>154.40100000000001</v>
          </cell>
          <cell r="F56">
            <v>345.13900000000001</v>
          </cell>
          <cell r="G56">
            <v>1</v>
          </cell>
          <cell r="J56">
            <v>154.40100000000001</v>
          </cell>
          <cell r="K56">
            <v>0</v>
          </cell>
          <cell r="N56">
            <v>30.880200000000002</v>
          </cell>
          <cell r="P56">
            <v>20</v>
          </cell>
          <cell r="Q56">
            <v>0</v>
          </cell>
          <cell r="R56">
            <v>11.824372899139254</v>
          </cell>
          <cell r="S56">
            <v>11.176708700073185</v>
          </cell>
          <cell r="V56">
            <v>89.582799999999992</v>
          </cell>
          <cell r="W56">
            <v>70.534400000000005</v>
          </cell>
          <cell r="X56">
            <v>68.526399999999995</v>
          </cell>
        </row>
        <row r="57">
          <cell r="A57" t="str">
            <v>У_231  Колбаса Молочная по-стародворски, ВЕС   ПОКОМ</v>
          </cell>
          <cell r="B57" t="str">
            <v>кг</v>
          </cell>
          <cell r="C57">
            <v>592.48</v>
          </cell>
          <cell r="D57">
            <v>9.85</v>
          </cell>
          <cell r="E57">
            <v>441.80599999999998</v>
          </cell>
          <cell r="F57">
            <v>112.119</v>
          </cell>
          <cell r="G57">
            <v>0</v>
          </cell>
          <cell r="J57">
            <v>441.80599999999998</v>
          </cell>
          <cell r="K57">
            <v>0</v>
          </cell>
          <cell r="N57">
            <v>88.361199999999997</v>
          </cell>
          <cell r="Q57">
            <v>0</v>
          </cell>
          <cell r="R57">
            <v>1.2688714050963545</v>
          </cell>
          <cell r="S57">
            <v>1.2688714050963545</v>
          </cell>
          <cell r="V57">
            <v>0</v>
          </cell>
          <cell r="W57">
            <v>51.412800000000004</v>
          </cell>
          <cell r="X57">
            <v>60.738</v>
          </cell>
        </row>
        <row r="58">
          <cell r="A58" t="str">
            <v>В/к колбасы Салями Финская Вязанка Фикс.вес 0,35 Фиброуз в/у Вязанка</v>
          </cell>
          <cell r="B58" t="str">
            <v>шт</v>
          </cell>
          <cell r="G58">
            <v>0.35</v>
          </cell>
          <cell r="O58">
            <v>100</v>
          </cell>
          <cell r="Y58" t="str">
            <v>новинки</v>
          </cell>
        </row>
        <row r="59">
          <cell r="A59" t="str">
            <v>В/к колбасы Сервелат Запекуша с сочным окороком Вязанка Фикс.вес 0,35 П/а Вязанка</v>
          </cell>
          <cell r="B59" t="str">
            <v>шт</v>
          </cell>
          <cell r="G59">
            <v>0.35</v>
          </cell>
          <cell r="O59">
            <v>100</v>
          </cell>
          <cell r="Y59" t="str">
            <v>новинки</v>
          </cell>
        </row>
        <row r="60">
          <cell r="A60" t="str">
            <v>В/к колбасы Столичный Вязанка Фикс.вес 0,35 Фиброуз в/у Вязанка</v>
          </cell>
          <cell r="B60" t="str">
            <v>шт</v>
          </cell>
          <cell r="G60">
            <v>0.35</v>
          </cell>
          <cell r="O60">
            <v>100</v>
          </cell>
          <cell r="Y60" t="str">
            <v>новинки</v>
          </cell>
        </row>
        <row r="61">
          <cell r="A61" t="str">
            <v>В/к колбасы Сервелат Мясорубский с мелкорубленным окороком Бордо Весовой фиброуз Стародворье</v>
          </cell>
          <cell r="B61" t="str">
            <v>кг</v>
          </cell>
          <cell r="G61">
            <v>1</v>
          </cell>
          <cell r="O61">
            <v>100</v>
          </cell>
          <cell r="Y61" t="str">
            <v>новинки</v>
          </cell>
        </row>
        <row r="62">
          <cell r="A62" t="str">
            <v>Колбаса Мясорубская ТМ Стародворье с рубленой грудинкой в оболочке фиброуз в вакуумной упаковке 0,35 кг срез</v>
          </cell>
          <cell r="B62" t="str">
            <v>шт</v>
          </cell>
          <cell r="G62">
            <v>0.35</v>
          </cell>
          <cell r="O62">
            <v>100</v>
          </cell>
          <cell r="Y62" t="str">
            <v>новинки</v>
          </cell>
        </row>
        <row r="63">
          <cell r="A63" t="str">
            <v>В/к колбасы Сервелат Мясорубский с мелкорубленным окороком срез Бордо Фикс.вес 0,35 фиброуз Стародворье</v>
          </cell>
          <cell r="B63" t="str">
            <v>шт</v>
          </cell>
          <cell r="G63">
            <v>0.35</v>
          </cell>
          <cell r="O63">
            <v>100</v>
          </cell>
          <cell r="Y63" t="str">
            <v>новинки</v>
          </cell>
        </row>
        <row r="64">
          <cell r="A64" t="str">
            <v>В/к колбасы Сервелат Филедворский срез Бордо Фикс.вес 0,35 фиброуз в/у стародворье</v>
          </cell>
          <cell r="B64" t="str">
            <v>шт</v>
          </cell>
          <cell r="G64">
            <v>0.35</v>
          </cell>
          <cell r="O64">
            <v>100</v>
          </cell>
          <cell r="Y64" t="str">
            <v>новинки</v>
          </cell>
        </row>
        <row r="65">
          <cell r="A65" t="str">
            <v>В/к колбасы Сервелат Левантский Особая Без свинины Фикс.вес 0,35 в/у Особый рецепт</v>
          </cell>
          <cell r="B65" t="str">
            <v>шт</v>
          </cell>
          <cell r="G65">
            <v>0.35</v>
          </cell>
          <cell r="O65">
            <v>100</v>
          </cell>
          <cell r="Y65" t="str">
            <v>новинки</v>
          </cell>
        </row>
        <row r="66">
          <cell r="A66" t="str">
            <v>В/к колбасы "Салями Филейбургская зернистая" срез Фикс.вес 0,28 фиброуз ТМ "Баварушка"</v>
          </cell>
          <cell r="B66" t="str">
            <v>шт</v>
          </cell>
          <cell r="G66">
            <v>0.28000000000000003</v>
          </cell>
          <cell r="O66">
            <v>100</v>
          </cell>
          <cell r="Y66" t="str">
            <v>новинки</v>
          </cell>
        </row>
        <row r="67">
          <cell r="A67" t="str">
            <v>В/к колбасы "Сервелат Филейбургский с копченой грудинкой" срез Филейбургская Фикс.вес 0,28 фиброуз ТМ "Баварушка"</v>
          </cell>
          <cell r="B67" t="str">
            <v>шт</v>
          </cell>
          <cell r="G67">
            <v>0.28000000000000003</v>
          </cell>
          <cell r="O67">
            <v>100</v>
          </cell>
          <cell r="Y67" t="str">
            <v>новинки</v>
          </cell>
        </row>
        <row r="68">
          <cell r="A68" t="str">
            <v>340 Ветчина Запекуша с сочным окороком ТМ Стародворские колбасы ТС Вязанка в обо 0,42 кг. ПОКОМ</v>
          </cell>
          <cell r="B68" t="str">
            <v>шт</v>
          </cell>
          <cell r="G68">
            <v>0.42</v>
          </cell>
          <cell r="O68">
            <v>0</v>
          </cell>
          <cell r="Q68">
            <v>250</v>
          </cell>
        </row>
        <row r="69">
          <cell r="A69" t="str">
            <v xml:space="preserve"> 047  Кол Баварская, белков.обол. в термоусад. пакете 0.17 кг, ТМ Стародворье  ПОКОМ</v>
          </cell>
          <cell r="B69" t="str">
            <v>шт</v>
          </cell>
          <cell r="G69">
            <v>0.17</v>
          </cell>
          <cell r="O69">
            <v>0</v>
          </cell>
          <cell r="Q69">
            <v>210.08219178082192</v>
          </cell>
        </row>
        <row r="70">
          <cell r="A70" t="str">
            <v>344 Колбаса Салями Финская ТМ Стародворски колбасы ТС Вязанка в оболочке фиброуз в вак 0,35 кг ПОКОМ</v>
          </cell>
          <cell r="B70" t="str">
            <v>шт</v>
          </cell>
          <cell r="G70">
            <v>0.35</v>
          </cell>
          <cell r="O70">
            <v>0</v>
          </cell>
          <cell r="Q70">
            <v>220</v>
          </cell>
        </row>
        <row r="71">
          <cell r="A71" t="str">
            <v xml:space="preserve"> 115  Колбаса Салями Филейбургская зернистая, в/у 0,35 кг срез, БАВАРУШКА ПОКОМ</v>
          </cell>
          <cell r="B71" t="str">
            <v>шт</v>
          </cell>
          <cell r="G71">
            <v>0.35</v>
          </cell>
          <cell r="O71">
            <v>0</v>
          </cell>
          <cell r="Q71">
            <v>164.18918918918919</v>
          </cell>
        </row>
        <row r="72">
          <cell r="A72" t="str">
            <v xml:space="preserve"> 117  Колбаса Сервелат Филейбургский с ароматными пряностями, в/у 0,35 кг срез, БАВАРУШКА ПОКОМ</v>
          </cell>
          <cell r="B72" t="str">
            <v>шт</v>
          </cell>
          <cell r="G72">
            <v>0.35</v>
          </cell>
          <cell r="O72">
            <v>0</v>
          </cell>
          <cell r="Q72">
            <v>157.5</v>
          </cell>
        </row>
        <row r="73">
          <cell r="A73" t="str">
            <v>346 Колбаса Сервелат Филейбургский с копченой грудинкой ТМ Баварушка в оболов/у 0,35 кг срез  ПОКОМ</v>
          </cell>
          <cell r="B73" t="str">
            <v>шт</v>
          </cell>
          <cell r="G73">
            <v>0.35</v>
          </cell>
          <cell r="O73">
            <v>0</v>
          </cell>
          <cell r="Q73">
            <v>167.2</v>
          </cell>
        </row>
        <row r="74">
          <cell r="A74" t="str">
            <v xml:space="preserve"> 118  Колбаса Сервелат Филейбургский с филе сочного окорока, в/у 0,35 кг срез, БАВАРУШКА ПОКОМ</v>
          </cell>
          <cell r="B74" t="str">
            <v>шт</v>
          </cell>
          <cell r="G74">
            <v>0.35</v>
          </cell>
          <cell r="O74">
            <v>0</v>
          </cell>
          <cell r="Q74">
            <v>188.37209302325581</v>
          </cell>
        </row>
        <row r="75">
          <cell r="A75" t="str">
            <v>Вареные колбасы Докторская ГОСТ Дугушка Фикс.вес 0,4 Вектор Дугушка</v>
          </cell>
          <cell r="B75" t="str">
            <v>шт</v>
          </cell>
          <cell r="G75">
            <v>0.4</v>
          </cell>
          <cell r="O75">
            <v>0</v>
          </cell>
          <cell r="Q75">
            <v>350</v>
          </cell>
        </row>
        <row r="76">
          <cell r="A76" t="str">
            <v xml:space="preserve"> 064  Колбаса Молочная Дугушка, вектор 0,4 кг, ТМ Стародворье  ПОКОМ</v>
          </cell>
          <cell r="B76" t="str">
            <v>шт</v>
          </cell>
          <cell r="G76">
            <v>0.4</v>
          </cell>
          <cell r="O76">
            <v>0</v>
          </cell>
          <cell r="Q76">
            <v>329.81142857142856</v>
          </cell>
        </row>
        <row r="77">
          <cell r="A77" t="str">
            <v>343 Колбаса Докторская оригинальная ТМ Особый рецепт в оболочке полиамид 0,4 кг.  ПОКОМ</v>
          </cell>
          <cell r="B77" t="str">
            <v>шт</v>
          </cell>
          <cell r="G77">
            <v>0.4</v>
          </cell>
          <cell r="O77">
            <v>0</v>
          </cell>
          <cell r="Q77">
            <v>700</v>
          </cell>
        </row>
        <row r="78">
          <cell r="A78" t="str">
            <v>342 Колбаса вареная Филейбургская ТМ Баварушка ТС Баварушка в оболочке вектор 0,45 кг  ПОКОМ</v>
          </cell>
          <cell r="B78" t="str">
            <v>шт</v>
          </cell>
          <cell r="G78">
            <v>0.45</v>
          </cell>
          <cell r="O78">
            <v>0</v>
          </cell>
          <cell r="Q78">
            <v>187.86206896551724</v>
          </cell>
        </row>
        <row r="79">
          <cell r="A79" t="str">
            <v xml:space="preserve"> 054  Колбаса вареная Филейбургская с филе сочного окорока, 0,45 кг, БАВАРУШКА ПОКОМ</v>
          </cell>
          <cell r="B79" t="str">
            <v>шт</v>
          </cell>
          <cell r="G79">
            <v>0.45</v>
          </cell>
          <cell r="O79">
            <v>0</v>
          </cell>
          <cell r="Q79">
            <v>43.199999999999989</v>
          </cell>
        </row>
        <row r="80">
          <cell r="A80" t="str">
            <v xml:space="preserve"> 060  Колбаса Докторская стародворская  0,5 кг,ПОКОМ</v>
          </cell>
          <cell r="B80" t="str">
            <v>шт</v>
          </cell>
          <cell r="G80">
            <v>0.5</v>
          </cell>
          <cell r="O80">
            <v>0</v>
          </cell>
          <cell r="Q80">
            <v>325.75697211155381</v>
          </cell>
        </row>
        <row r="81">
          <cell r="A81" t="str">
            <v xml:space="preserve"> 059  Колбаса Докторская по-стародворски  0.5 кг, ПОКОМ</v>
          </cell>
          <cell r="B81" t="str">
            <v>шт</v>
          </cell>
          <cell r="G81">
            <v>0.5</v>
          </cell>
          <cell r="O81">
            <v>0</v>
          </cell>
          <cell r="Q81">
            <v>433.8144736842105</v>
          </cell>
        </row>
        <row r="82">
          <cell r="A82" t="str">
            <v xml:space="preserve"> 120  Паштет печеночный Копченый бекон со вкусом копченого бекона 0,1 кг ПОКОМ</v>
          </cell>
          <cell r="B82" t="str">
            <v>шт</v>
          </cell>
          <cell r="G82">
            <v>0.1</v>
          </cell>
          <cell r="O82">
            <v>0</v>
          </cell>
          <cell r="Q82">
            <v>1000</v>
          </cell>
        </row>
        <row r="83">
          <cell r="A83" t="str">
            <v>347 Паштет печеночный со сливочным маслом ТМ Стародворье ламистер 0,1 кг. Консервы   ПОКОМ</v>
          </cell>
          <cell r="B83" t="str">
            <v>шт</v>
          </cell>
          <cell r="G83">
            <v>0.1</v>
          </cell>
          <cell r="O83">
            <v>0</v>
          </cell>
          <cell r="Q83">
            <v>1300</v>
          </cell>
        </row>
        <row r="84">
          <cell r="A84" t="str">
            <v xml:space="preserve"> 091  Сардельки Баварские, МГС 0.38кг, ТМ Стародворье  ПОКОМ</v>
          </cell>
          <cell r="B84" t="str">
            <v>шт</v>
          </cell>
          <cell r="G84">
            <v>0.38</v>
          </cell>
          <cell r="O84">
            <v>0</v>
          </cell>
          <cell r="Q84">
            <v>91.619433198380563</v>
          </cell>
        </row>
        <row r="85">
          <cell r="A85" t="str">
            <v>Сардельки Сочные Особая Весовые NDX мгс Особый рецепт</v>
          </cell>
          <cell r="B85" t="str">
            <v>кг</v>
          </cell>
          <cell r="G85">
            <v>1</v>
          </cell>
          <cell r="O85">
            <v>0</v>
          </cell>
          <cell r="Q85">
            <v>67</v>
          </cell>
        </row>
        <row r="86">
          <cell r="A86" t="str">
            <v>351 Сосиски Филейбургские с грудкой ТМ Баварушка в оболо амицел в моди газовой среде 0,33 кг  Поком</v>
          </cell>
          <cell r="B86" t="str">
            <v>шт</v>
          </cell>
          <cell r="G86">
            <v>0.33</v>
          </cell>
          <cell r="O86">
            <v>0</v>
          </cell>
          <cell r="Q86">
            <v>187.46666666666667</v>
          </cell>
        </row>
        <row r="87">
          <cell r="A87" t="str">
            <v>Сосиски Молочные для завтрака Особая Без свинины Фикс.вес 0,4 П/а мгс Особый рецепт</v>
          </cell>
          <cell r="B87" t="str">
            <v>шт</v>
          </cell>
          <cell r="G87">
            <v>0.4</v>
          </cell>
          <cell r="O87">
            <v>0</v>
          </cell>
          <cell r="Q87">
            <v>114.00669642857144</v>
          </cell>
        </row>
        <row r="88">
          <cell r="A88" t="str">
            <v xml:space="preserve"> 108  Сосиски С сыром,  0.42кг,ядрена копоть ПОКОМ</v>
          </cell>
          <cell r="B88" t="str">
            <v>шт</v>
          </cell>
          <cell r="G88">
            <v>0.42</v>
          </cell>
          <cell r="O88">
            <v>0</v>
          </cell>
          <cell r="Q88">
            <v>300</v>
          </cell>
        </row>
        <row r="89">
          <cell r="A89" t="str">
            <v>350 Сосиски Молокуши миникушай ТМ Вязанка в оболочке амицел в модифиц газовой среде 0,45 кг  Поком</v>
          </cell>
          <cell r="B89" t="str">
            <v>шт</v>
          </cell>
          <cell r="G89">
            <v>0.45</v>
          </cell>
          <cell r="O89">
            <v>0</v>
          </cell>
          <cell r="Q89">
            <v>300</v>
          </cell>
        </row>
        <row r="90">
          <cell r="A90" t="str">
            <v xml:space="preserve"> 029  Сосиски Венские, Вязанка NDX МГС, 0.5кг, ПОКОМ</v>
          </cell>
          <cell r="B90" t="str">
            <v>шт</v>
          </cell>
          <cell r="G90">
            <v>0.5</v>
          </cell>
          <cell r="O90">
            <v>0</v>
          </cell>
          <cell r="Q90">
            <v>345</v>
          </cell>
        </row>
        <row r="91">
          <cell r="A91" t="str">
            <v xml:space="preserve"> 114  Сосиски Филейбургские с филе сочного окорока, 0,55 кг, БАВАРУШКА ПОКОМ</v>
          </cell>
          <cell r="B91" t="str">
            <v>шт</v>
          </cell>
          <cell r="G91">
            <v>0.55000000000000004</v>
          </cell>
          <cell r="O91">
            <v>0</v>
          </cell>
          <cell r="Q91">
            <v>180</v>
          </cell>
        </row>
        <row r="92">
          <cell r="A92" t="str">
            <v xml:space="preserve"> 100  Сосиски Баварушки, 0.6кг, БАВАРУШКА ПОКОМ</v>
          </cell>
          <cell r="B92" t="str">
            <v>шт</v>
          </cell>
          <cell r="G92">
            <v>0.6</v>
          </cell>
          <cell r="O92">
            <v>0</v>
          </cell>
          <cell r="Q92">
            <v>180</v>
          </cell>
        </row>
        <row r="93">
          <cell r="A93" t="str">
            <v>Сосиски Сочинки с сочным окороком Бордо Фикс.вес 0,4 П/а мгс Стародворье</v>
          </cell>
          <cell r="B93" t="str">
            <v>шт</v>
          </cell>
          <cell r="G93">
            <v>0.4</v>
          </cell>
          <cell r="O93">
            <v>0</v>
          </cell>
          <cell r="Q93">
            <v>355</v>
          </cell>
        </row>
        <row r="94">
          <cell r="A94" t="str">
            <v>В/к колбасы Сервелат Мясорубский с мелкорубленным окороком срез Бордо Фикс.вес 0,35 фиброуз Стародворье</v>
          </cell>
          <cell r="B94" t="str">
            <v>шт</v>
          </cell>
          <cell r="G94">
            <v>0.4</v>
          </cell>
          <cell r="O94">
            <v>0</v>
          </cell>
          <cell r="Q94">
            <v>355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10.08.2023 - 16.08.2023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Не в списке "ГЕРМЕС СТК ООО; ГЕРМЕС СТК ООО, 283004, Д...; ГЕРМЕС СТК ООО, 283023, Д..." И
Номенклатура В группе из списка "ПОКОМ Логистический Партнер...; Останкино ООО; ПОКОМ Логистический Партнер"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211.24799999999999</v>
          </cell>
          <cell r="F7">
            <v>211.24799999999999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67.305999999999997</v>
          </cell>
          <cell r="F8">
            <v>67.305999999999997</v>
          </cell>
        </row>
        <row r="9">
          <cell r="A9" t="str">
            <v xml:space="preserve"> 013  Сардельки Вязанка Стародворские NDX, ВЕС.  ПОКОМ</v>
          </cell>
          <cell r="D9">
            <v>59.158000000000001</v>
          </cell>
          <cell r="F9">
            <v>59.158000000000001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268.05399999999997</v>
          </cell>
          <cell r="F10">
            <v>268.05399999999997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362.80900000000003</v>
          </cell>
          <cell r="F11">
            <v>362.80900000000003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-0.32</v>
          </cell>
          <cell r="F12">
            <v>-0.8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197.55</v>
          </cell>
          <cell r="F13">
            <v>439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3.15</v>
          </cell>
          <cell r="F14">
            <v>7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2</v>
          </cell>
          <cell r="F15">
            <v>5</v>
          </cell>
        </row>
        <row r="16">
          <cell r="A16" t="str">
            <v xml:space="preserve"> 058  Колбаса Докторская Особая ТМ Особый рецепт,  0,5кг, ПОКОМ</v>
          </cell>
          <cell r="D16">
            <v>28.5</v>
          </cell>
          <cell r="F16">
            <v>57</v>
          </cell>
        </row>
        <row r="17">
          <cell r="A17" t="str">
            <v xml:space="preserve"> 068  Колбаса Особая ТМ Особый рецепт, 0,5 кг, ПОКОМ</v>
          </cell>
          <cell r="D17">
            <v>2</v>
          </cell>
          <cell r="F17">
            <v>4</v>
          </cell>
        </row>
        <row r="18">
          <cell r="A18" t="str">
            <v xml:space="preserve"> 084  Колбаски Баварские копченые, NDX в МГС 0,28 кг, ТМ Стародворье  ПОКОМ</v>
          </cell>
          <cell r="D18">
            <v>43.4</v>
          </cell>
          <cell r="F18">
            <v>155</v>
          </cell>
        </row>
        <row r="19">
          <cell r="A19" t="str">
            <v xml:space="preserve"> 092  Сосиски Баварские с сыром,  0.42кг,ПОКОМ</v>
          </cell>
          <cell r="D19">
            <v>5.04</v>
          </cell>
          <cell r="F19">
            <v>12</v>
          </cell>
        </row>
        <row r="20">
          <cell r="A20" t="str">
            <v xml:space="preserve"> 096  Сосиски Баварские,  0.42кг,ПОКОМ</v>
          </cell>
          <cell r="D20">
            <v>3.36</v>
          </cell>
          <cell r="F20">
            <v>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741.24699999999996</v>
          </cell>
          <cell r="F21">
            <v>741.24699999999996</v>
          </cell>
        </row>
        <row r="22">
          <cell r="A22" t="str">
            <v xml:space="preserve"> 201  Ветчина Нежная ТМ Особый рецепт, (2,5кг), ПОКОМ</v>
          </cell>
          <cell r="D22">
            <v>2863.2139999999999</v>
          </cell>
          <cell r="F22">
            <v>2863.2139999999999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27.155000000000001</v>
          </cell>
          <cell r="F23">
            <v>27.155000000000001</v>
          </cell>
        </row>
        <row r="24">
          <cell r="A24" t="str">
            <v xml:space="preserve"> 217  Колбаса Докторская Дугушка, ВЕС, НЕ ГОСТ, ТМ Стародворье ПОКОМ</v>
          </cell>
          <cell r="D24">
            <v>1415.462</v>
          </cell>
          <cell r="F24">
            <v>1415.462</v>
          </cell>
        </row>
        <row r="25">
          <cell r="A25" t="str">
            <v xml:space="preserve"> 218  Колбаса Докторская оригинальная ТМ Особый рецепт БОЛЬШОЙ БАТОН, п/а ВЕС, ТМ Стародворье ПОКОМ</v>
          </cell>
          <cell r="D25">
            <v>5.09</v>
          </cell>
          <cell r="F25">
            <v>5.09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5375.8559999999998</v>
          </cell>
          <cell r="F26">
            <v>5375.8559999999998</v>
          </cell>
        </row>
        <row r="27">
          <cell r="A27" t="str">
            <v xml:space="preserve"> 220  Колбаса Докторская по-стародворски, амифлекс, ВЕС,   ПОКОМ</v>
          </cell>
          <cell r="D27">
            <v>229.38800000000001</v>
          </cell>
          <cell r="F27">
            <v>229.38800000000001</v>
          </cell>
        </row>
        <row r="28">
          <cell r="A28" t="str">
            <v xml:space="preserve"> 225  Колбаса Дугушка со шпиком, ВЕС, ТМ Стародворье   ПОКОМ</v>
          </cell>
          <cell r="D28">
            <v>202.697</v>
          </cell>
          <cell r="F28">
            <v>202.697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95.563000000000002</v>
          </cell>
          <cell r="F29">
            <v>95.563000000000002</v>
          </cell>
        </row>
        <row r="30">
          <cell r="A30" t="str">
            <v xml:space="preserve"> 230  Колбаса Молочная Особая ТМ Особый рецепт, п/а, ВЕС. ПОКОМ</v>
          </cell>
          <cell r="D30">
            <v>2847.6179999999999</v>
          </cell>
          <cell r="F30">
            <v>2847.6179999999999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D31">
            <v>1242.9570000000001</v>
          </cell>
          <cell r="F31">
            <v>1242.9570000000001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422.54599999999999</v>
          </cell>
          <cell r="F32">
            <v>422.54599999999999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433.536</v>
          </cell>
          <cell r="F33">
            <v>433.536</v>
          </cell>
        </row>
        <row r="34">
          <cell r="A34" t="str">
            <v xml:space="preserve"> 240  Колбаса Салями охотничья, ВЕС. ПОКОМ</v>
          </cell>
          <cell r="D34">
            <v>28.731000000000002</v>
          </cell>
          <cell r="F34">
            <v>28.731000000000002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976.96699999999998</v>
          </cell>
          <cell r="F35">
            <v>976.96699999999998</v>
          </cell>
        </row>
        <row r="36">
          <cell r="A36" t="str">
            <v xml:space="preserve"> 243  Колбаса Сервелат Зернистый, ВЕС.  ПОКОМ</v>
          </cell>
          <cell r="D36">
            <v>56.228999999999999</v>
          </cell>
          <cell r="F36">
            <v>56.228999999999999</v>
          </cell>
        </row>
        <row r="37">
          <cell r="A37" t="str">
            <v xml:space="preserve"> 244  Колбаса Сервелат Кремлевский, ВЕС. ПОКОМ</v>
          </cell>
          <cell r="D37">
            <v>67.997</v>
          </cell>
          <cell r="F37">
            <v>67.997</v>
          </cell>
        </row>
        <row r="38">
          <cell r="A38" t="str">
            <v xml:space="preserve"> 247  Сардельки Нежные, ВЕС.  ПОКОМ</v>
          </cell>
          <cell r="D38">
            <v>76.683999999999997</v>
          </cell>
          <cell r="F38">
            <v>76.683999999999997</v>
          </cell>
        </row>
        <row r="39">
          <cell r="A39" t="str">
            <v xml:space="preserve"> 248  Сардельки Сочные ТМ Особый рецепт,   ПОКОМ</v>
          </cell>
          <cell r="D39">
            <v>55.823</v>
          </cell>
          <cell r="F39">
            <v>55.823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307.73899999999998</v>
          </cell>
          <cell r="F40">
            <v>307.73899999999998</v>
          </cell>
        </row>
        <row r="41">
          <cell r="A41" t="str">
            <v xml:space="preserve"> 253  Сосиски Ганноверские   ПОКОМ</v>
          </cell>
          <cell r="D41">
            <v>147.14099999999999</v>
          </cell>
          <cell r="F41">
            <v>147.14099999999999</v>
          </cell>
        </row>
        <row r="42">
          <cell r="A42" t="str">
            <v xml:space="preserve"> 254  Сосиски Датские, ВЕС, ТМ КОЛБАСНЫЙ СТАНДАРТ ПОКОМ</v>
          </cell>
          <cell r="D42">
            <v>-0.45</v>
          </cell>
          <cell r="F42">
            <v>-0.45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2500.2469999999998</v>
          </cell>
          <cell r="F43">
            <v>2500.2469999999998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D44">
            <v>99.933999999999997</v>
          </cell>
          <cell r="F44">
            <v>99.933999999999997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1.4430000000000001</v>
          </cell>
          <cell r="F45">
            <v>1.4430000000000001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319.2</v>
          </cell>
          <cell r="F46">
            <v>798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13.5</v>
          </cell>
          <cell r="F47">
            <v>30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275.2</v>
          </cell>
          <cell r="F48">
            <v>688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324.80399999999997</v>
          </cell>
          <cell r="F49">
            <v>812.01</v>
          </cell>
        </row>
        <row r="50">
          <cell r="A50" t="str">
            <v xml:space="preserve"> 312  Ветчина Филейская ТМ Вязанка ТС Столичная ВЕС  ПОКОМ </v>
          </cell>
          <cell r="D50">
            <v>56.136000000000003</v>
          </cell>
          <cell r="F50">
            <v>56.136000000000003</v>
          </cell>
        </row>
        <row r="51">
          <cell r="A51" t="str">
            <v xml:space="preserve"> 313 Колбаса вареная Молокуша ТМ Вязанка в оболочке полиамид. ВЕС  ПОКОМ</v>
          </cell>
          <cell r="D51">
            <v>93.253</v>
          </cell>
          <cell r="F51">
            <v>93.253</v>
          </cell>
        </row>
        <row r="52">
          <cell r="A52" t="str">
            <v xml:space="preserve"> 319  Колбаса вареная Филейская ТМ Вязанка ТС Классическая, 0,45 кг. ПОКОМ</v>
          </cell>
          <cell r="D52">
            <v>2.25</v>
          </cell>
          <cell r="F52">
            <v>5</v>
          </cell>
        </row>
        <row r="53">
          <cell r="A53" t="str">
            <v xml:space="preserve"> 339  Колбаса вареная Филейская ТМ Вязанка ТС Классическая, 0,40 кг.  ПОКОМ</v>
          </cell>
          <cell r="D53">
            <v>49.2</v>
          </cell>
          <cell r="F53">
            <v>123</v>
          </cell>
        </row>
        <row r="54">
          <cell r="A54" t="str">
            <v>3129 СЫТНЫЕ Папа может сар б/о мгс 1*3   ОСТАНКИНО</v>
          </cell>
          <cell r="D54">
            <v>2.016</v>
          </cell>
          <cell r="F54">
            <v>2.016</v>
          </cell>
        </row>
        <row r="55">
          <cell r="A55" t="str">
            <v>314 Колбаса вареная Филейская ТМ Вязанка ТС Классическая в оболочке полиамид.  ПОКОМ</v>
          </cell>
          <cell r="D55">
            <v>69.694999999999993</v>
          </cell>
          <cell r="F55">
            <v>69.694999999999993</v>
          </cell>
        </row>
        <row r="56">
          <cell r="A56" t="str">
            <v>315 Колбаса Нежная ТМ Зареченские ТС Зареченские продукты в оболочкНТУ.  изделие вар  ПОКОМ</v>
          </cell>
          <cell r="D56">
            <v>166.70500000000001</v>
          </cell>
          <cell r="F56">
            <v>166.70500000000001</v>
          </cell>
        </row>
        <row r="57">
          <cell r="A57" t="str">
            <v>318 Сосиски Датские ТМ Зареченские колбасы ТС Зареченские п полиамид в модифициров  ПОКОМ</v>
          </cell>
          <cell r="D57">
            <v>334.55099999999999</v>
          </cell>
          <cell r="F57">
            <v>334.55099999999999</v>
          </cell>
        </row>
        <row r="58">
          <cell r="A58" t="str">
            <v>3215 ВЕТЧ.МЯСНАЯ Папа может п/о 0.4кг 8шт.    ОСТАНКИНО</v>
          </cell>
          <cell r="D58">
            <v>11.6</v>
          </cell>
          <cell r="F58">
            <v>29</v>
          </cell>
        </row>
        <row r="59">
          <cell r="A59" t="str">
            <v>3287 САЛЯМИ ИТАЛЬЯНСКАЯ с/к в/у ОСТАНКИНО</v>
          </cell>
          <cell r="D59">
            <v>2.5579999999999998</v>
          </cell>
          <cell r="F59">
            <v>2.5579999999999998</v>
          </cell>
        </row>
        <row r="60">
          <cell r="A60" t="str">
            <v>3678 СОЧНЫЕ сос п/о мгс 2*2     ОСТАНКИНО</v>
          </cell>
          <cell r="D60">
            <v>20.707999999999998</v>
          </cell>
          <cell r="F60">
            <v>20.707999999999998</v>
          </cell>
        </row>
        <row r="61">
          <cell r="A61" t="str">
            <v>3772 ГРИЛЬ-МАСТЕР сос п/о мгс 1*6  ОСТАНКИНО</v>
          </cell>
          <cell r="D61">
            <v>2.1920000000000002</v>
          </cell>
          <cell r="F61">
            <v>2.1920000000000002</v>
          </cell>
        </row>
        <row r="62">
          <cell r="A62" t="str">
            <v>4063 МЯСНАЯ Папа может вар п/о_Л   ОСТАНКИНО</v>
          </cell>
          <cell r="D62">
            <v>425.91399999999999</v>
          </cell>
          <cell r="F62">
            <v>425.91399999999999</v>
          </cell>
        </row>
        <row r="63">
          <cell r="A63" t="str">
            <v>4117 ЭКСТРА Папа может с/к в/у_Л   ОСТАНКИНО</v>
          </cell>
          <cell r="D63">
            <v>5.14</v>
          </cell>
          <cell r="F63">
            <v>5.14</v>
          </cell>
        </row>
        <row r="64">
          <cell r="A64" t="str">
            <v>4574 Мясная со шпиком Папа может вар п/о ОСТАНКИНО</v>
          </cell>
          <cell r="D64">
            <v>47.37</v>
          </cell>
          <cell r="F64">
            <v>47.37</v>
          </cell>
        </row>
        <row r="65">
          <cell r="A65" t="str">
            <v>4611 ВЕТЧ.ЛЮБИТЕЛЬСКАЯ п/о 0.4кг ОСТАНКИНО</v>
          </cell>
          <cell r="D65">
            <v>23.6</v>
          </cell>
          <cell r="F65">
            <v>59</v>
          </cell>
        </row>
        <row r="66">
          <cell r="A66" t="str">
            <v>4614 ВЕТЧ.ЛЮБИТЕЛЬСКАЯ п/о _ ОСТАНКИНО</v>
          </cell>
          <cell r="D66">
            <v>40.372999999999998</v>
          </cell>
          <cell r="F66">
            <v>40.372999999999998</v>
          </cell>
        </row>
        <row r="67">
          <cell r="A67" t="str">
            <v>4813 ФИЛЕЙНАЯ Папа может вар п/о_Л   ОСТАНКИНО</v>
          </cell>
          <cell r="D67">
            <v>132.65199999999999</v>
          </cell>
          <cell r="F67">
            <v>132.65199999999999</v>
          </cell>
        </row>
        <row r="68">
          <cell r="A68" t="str">
            <v>4993 САЛЯМИ ИТАЛЬЯНСКАЯ с/к в/у 1/250*8_120c ОСТАНКИНО</v>
          </cell>
          <cell r="D68">
            <v>3.75</v>
          </cell>
          <cell r="F68">
            <v>15</v>
          </cell>
        </row>
        <row r="69">
          <cell r="A69" t="str">
            <v>5159 Нежный пашт п/о 1/150 16шт.   ОСТАНКИНО</v>
          </cell>
          <cell r="D69">
            <v>9.15</v>
          </cell>
          <cell r="F69">
            <v>61</v>
          </cell>
        </row>
        <row r="70">
          <cell r="A70" t="str">
            <v>5160 Мясной пашт п/о 0,150 ОСТАНКИНО</v>
          </cell>
          <cell r="D70">
            <v>9.15</v>
          </cell>
          <cell r="F70">
            <v>61</v>
          </cell>
        </row>
        <row r="71">
          <cell r="A71" t="str">
            <v>5161 Печеночный пашт 0,150 ОСТАНКИНО</v>
          </cell>
          <cell r="D71">
            <v>9.3000000000000007</v>
          </cell>
          <cell r="F71">
            <v>62</v>
          </cell>
        </row>
        <row r="72">
          <cell r="A72" t="str">
            <v>5224 ВЕТЧ.ИЗ ЛОПАТКИ Папа может п/о  ОСТАНКИНО</v>
          </cell>
          <cell r="D72">
            <v>4.4820000000000002</v>
          </cell>
          <cell r="F72">
            <v>4.4820000000000002</v>
          </cell>
        </row>
        <row r="73">
          <cell r="A73" t="str">
            <v>5336 ОСОБАЯ вар п/о  ОСТАНКИНО</v>
          </cell>
          <cell r="D73">
            <v>19.225000000000001</v>
          </cell>
          <cell r="F73">
            <v>19.225000000000001</v>
          </cell>
        </row>
        <row r="74">
          <cell r="A74" t="str">
            <v>5337 ОСОБАЯ СО ШПИКОМ вар п/о  ОСТАНКИНО</v>
          </cell>
          <cell r="D74">
            <v>13.118</v>
          </cell>
          <cell r="F74">
            <v>13.118</v>
          </cell>
        </row>
        <row r="75">
          <cell r="A75" t="str">
            <v>5341 СЕРВЕЛАТ ОХОТНИЧИЙ в/к в/у  ОСТАНКИНО</v>
          </cell>
          <cell r="D75">
            <v>6.9320000000000004</v>
          </cell>
          <cell r="F75">
            <v>6.9320000000000004</v>
          </cell>
        </row>
        <row r="76">
          <cell r="A76" t="str">
            <v>5344 ГРИЛЬ-МАСТЕР сос п/о мгс 0.45кг 7шт.  ОСТАНКИНО</v>
          </cell>
          <cell r="D76">
            <v>7.2</v>
          </cell>
          <cell r="F76">
            <v>16</v>
          </cell>
        </row>
        <row r="77">
          <cell r="A77" t="str">
            <v>5452 ВЕТЧ.МЯСНАЯ Папа может п/о    ОСТАНКИНО</v>
          </cell>
          <cell r="D77">
            <v>1</v>
          </cell>
          <cell r="F77">
            <v>1</v>
          </cell>
        </row>
        <row r="78">
          <cell r="A78" t="str">
            <v>5483 ЭКСТРА Папа может с/к в/у 1/250 8шт.   ОСТАНКИНО</v>
          </cell>
          <cell r="D78">
            <v>4.25</v>
          </cell>
          <cell r="F78">
            <v>17</v>
          </cell>
        </row>
        <row r="79">
          <cell r="A79" t="str">
            <v>5532 СОЧНЫЕ сос п/о мгс 0.45кг 10шт_45с   ОСТАНКИНО</v>
          </cell>
          <cell r="D79">
            <v>23.4</v>
          </cell>
          <cell r="F79">
            <v>52</v>
          </cell>
        </row>
        <row r="80">
          <cell r="A80" t="str">
            <v>5544 Сервелат Финский в/к в/у_45с НОВАЯ ОСТАНКИНО</v>
          </cell>
          <cell r="D80">
            <v>9.0380000000000003</v>
          </cell>
          <cell r="F80">
            <v>9.0380000000000003</v>
          </cell>
        </row>
        <row r="81">
          <cell r="A81" t="str">
            <v>5682 САЛЯМИ МЕЛКОЗЕРНЕНАЯ с/к в/у 1/120_60с   ОСТАНКИНО</v>
          </cell>
          <cell r="D81">
            <v>7.92</v>
          </cell>
          <cell r="F81">
            <v>66</v>
          </cell>
        </row>
        <row r="82">
          <cell r="A82" t="str">
            <v>5706 АРОМАТНАЯ Папа может с/к в/у 1/250 8шт.  ОСТАНКИНО</v>
          </cell>
          <cell r="D82">
            <v>5</v>
          </cell>
          <cell r="F82">
            <v>20</v>
          </cell>
        </row>
        <row r="83">
          <cell r="A83" t="str">
            <v>5708 ПОСОЛЬСКАЯ Папа может с/к в/у ОСТАНКИНО</v>
          </cell>
          <cell r="D83">
            <v>14.028</v>
          </cell>
          <cell r="F83">
            <v>14.028</v>
          </cell>
        </row>
        <row r="84">
          <cell r="A84" t="str">
            <v>5813 ГОВЯЖЬИ сос п/о мгс 2*2_45с   ОСТАНКИНО</v>
          </cell>
          <cell r="D84">
            <v>29.111000000000001</v>
          </cell>
          <cell r="F84">
            <v>29.111000000000001</v>
          </cell>
        </row>
        <row r="85">
          <cell r="A85" t="str">
            <v>5818 МЯСНЫЕ Папа может сос п/о мгс 1*3_45с   ОСТАНКИНО</v>
          </cell>
          <cell r="D85">
            <v>103.13200000000001</v>
          </cell>
          <cell r="F85">
            <v>103.13200000000001</v>
          </cell>
        </row>
        <row r="86">
          <cell r="A86" t="str">
            <v>5820 СЛИВОЧНЫЕ Папа может сос п/о мгс 2*2_45с   ОСТАНКИНО</v>
          </cell>
          <cell r="D86">
            <v>14.384</v>
          </cell>
          <cell r="F86">
            <v>14.384</v>
          </cell>
        </row>
        <row r="87">
          <cell r="A87" t="str">
            <v>5821 СЛИВОЧНЫЕ ПМ сос п/о мгс 0.450кг_45с   ОСТАНКИНО</v>
          </cell>
          <cell r="D87">
            <v>8.1</v>
          </cell>
          <cell r="F87">
            <v>18</v>
          </cell>
        </row>
        <row r="88">
          <cell r="A88" t="str">
            <v>5851 ЭКСТРА Папа может вар п/о   ОСТАНКИНО</v>
          </cell>
          <cell r="D88">
            <v>42.031999999999996</v>
          </cell>
          <cell r="F88">
            <v>42.031999999999996</v>
          </cell>
        </row>
        <row r="89">
          <cell r="A89" t="str">
            <v>5867 ЭКСТРА Папа может с/к с/н в/у 1/100_60с   ОСТАНКИНО</v>
          </cell>
          <cell r="D89">
            <v>0.3</v>
          </cell>
          <cell r="F89">
            <v>3</v>
          </cell>
        </row>
        <row r="90">
          <cell r="A90" t="str">
            <v>5931 ОХОТНИЧЬЯ Папа может с/к в/у 1/220 8шт.   ОСТАНКИНО</v>
          </cell>
          <cell r="D90">
            <v>3.96</v>
          </cell>
          <cell r="F90">
            <v>18</v>
          </cell>
        </row>
        <row r="91">
          <cell r="A91" t="str">
            <v>5965 С ИНДЕЙКОЙ Папа может сар б/о мгс 1*3  ОСТАНКИНО</v>
          </cell>
          <cell r="D91">
            <v>16.611000000000001</v>
          </cell>
          <cell r="F91">
            <v>16.611000000000001</v>
          </cell>
        </row>
        <row r="92">
          <cell r="A92" t="str">
            <v>5997 ОСОБАЯ Коровино вар п/о  ОСТАНКИНО</v>
          </cell>
          <cell r="D92">
            <v>18.943999999999999</v>
          </cell>
          <cell r="F92">
            <v>18.943999999999999</v>
          </cell>
        </row>
        <row r="93">
          <cell r="A93" t="str">
            <v>6026 ВЕТЧ.ОСОБАЯ Коровино п/о   ОСТАНКИНО</v>
          </cell>
          <cell r="D93">
            <v>11.539</v>
          </cell>
          <cell r="F93">
            <v>11.539</v>
          </cell>
        </row>
        <row r="94">
          <cell r="A94" t="str">
            <v>6062 МОЛОЧНЫЕ К ЗАВТРАКУ сос п/о мгс 2*2   ОСТАНКИНО</v>
          </cell>
          <cell r="D94">
            <v>45.33</v>
          </cell>
          <cell r="F94">
            <v>45.33</v>
          </cell>
        </row>
        <row r="95">
          <cell r="A95" t="str">
            <v>6123 МОЛОЧНЫЕ КЛАССИЧЕСКИЕ ПМ сос п/о мгс 2*4   ОСТАНКИНО</v>
          </cell>
          <cell r="D95">
            <v>44.524000000000001</v>
          </cell>
          <cell r="F95">
            <v>44.524000000000001</v>
          </cell>
        </row>
        <row r="96">
          <cell r="A96" t="str">
            <v>6281 СВИНИНА ДЕЛИКАТ. к/в мл/к в/у 0.3кг 45с  ОСТАНКИНО</v>
          </cell>
          <cell r="D96">
            <v>22.5</v>
          </cell>
          <cell r="F96">
            <v>75</v>
          </cell>
        </row>
        <row r="97">
          <cell r="A97" t="str">
            <v>6297 ФИЛЕЙНЫЕ сос ц/о в/у 1/270 12шт_45с  ОСТАНКИНО</v>
          </cell>
          <cell r="D97">
            <v>11.34</v>
          </cell>
          <cell r="F97">
            <v>42</v>
          </cell>
        </row>
        <row r="98">
          <cell r="A98" t="str">
            <v>6333 МЯСНАЯ Папа может вар п/о 0.4кг 8шт.  ОСТАНКИНО</v>
          </cell>
          <cell r="D98">
            <v>24.8</v>
          </cell>
          <cell r="F98">
            <v>62</v>
          </cell>
        </row>
        <row r="99">
          <cell r="A99" t="str">
            <v>6348 ФИЛЕЙНАЯ Папа может вар п/о 0,4кг 8шт.  ОСТАНКИНО</v>
          </cell>
          <cell r="D99">
            <v>11.3484</v>
          </cell>
          <cell r="F99">
            <v>28.370999999999999</v>
          </cell>
        </row>
        <row r="100">
          <cell r="A100" t="str">
            <v>6353 ЭКСТРА Папа может вар п/о 0.4кг 8шт.  ОСТАНКИНО</v>
          </cell>
          <cell r="D100">
            <v>10.8</v>
          </cell>
          <cell r="F100">
            <v>27</v>
          </cell>
        </row>
        <row r="101">
          <cell r="A101" t="str">
            <v>6365 СЕРВЕЛАТ КАРЕЛЬСКИЙ ПМ в/к в/у 0.28кг  ОСТАНКИНО</v>
          </cell>
          <cell r="D101">
            <v>26.32</v>
          </cell>
          <cell r="F101">
            <v>94</v>
          </cell>
        </row>
        <row r="102">
          <cell r="A102" t="str">
            <v>6372 СЕРВЕЛАТ ОХОТНИЧИЙ ПМ в/к в/у 0.35кг 8шт  ОСТАНКИНО</v>
          </cell>
          <cell r="D102">
            <v>7.7</v>
          </cell>
          <cell r="F102">
            <v>22</v>
          </cell>
        </row>
        <row r="103">
          <cell r="A103" t="str">
            <v>6375 СЕРВЕЛАТ ПРИМА в/к в/у 0.28кг 8шт.  ОСТАНКИНО</v>
          </cell>
          <cell r="D103">
            <v>12.6</v>
          </cell>
          <cell r="F103">
            <v>45</v>
          </cell>
        </row>
        <row r="104">
          <cell r="A104" t="str">
            <v>6381 СЕРВЕЛАТ ФИНСКИЙ ПМ в/к в/у 0.35кг 8шт.  ОСТАНКИНО</v>
          </cell>
          <cell r="D104">
            <v>0.35</v>
          </cell>
          <cell r="F104">
            <v>1</v>
          </cell>
        </row>
        <row r="105">
          <cell r="A105" t="str">
            <v>6397 БОЯNСКАЯ Папа может п/к в/у 0.28кг 8шт.  ОСТАНКИНО</v>
          </cell>
          <cell r="D105">
            <v>15.96</v>
          </cell>
          <cell r="F105">
            <v>57</v>
          </cell>
        </row>
        <row r="106">
          <cell r="A106" t="str">
            <v>6400 ВЕНСКАЯ САЛЯМИ п/к в/у 0.28кг 8шт.  ОСТАНКИНО</v>
          </cell>
          <cell r="D106">
            <v>12.6</v>
          </cell>
          <cell r="F106">
            <v>45</v>
          </cell>
        </row>
        <row r="107">
          <cell r="A107" t="str">
            <v>6453 ЭКСТРА Папа может с/к с/н в/у 1/100 14шт.   ОСТАНКИНО</v>
          </cell>
          <cell r="D107">
            <v>2.2000000000000002</v>
          </cell>
          <cell r="F107">
            <v>22</v>
          </cell>
        </row>
        <row r="108">
          <cell r="A108" t="str">
            <v>6454 АРОМАТНАЯ с/к с/н в/у 1/100 10шт.  ОСТАНКИНО</v>
          </cell>
          <cell r="D108">
            <v>4.4000000000000004</v>
          </cell>
          <cell r="F108">
            <v>44</v>
          </cell>
        </row>
        <row r="109">
          <cell r="A109" t="str">
            <v>6461 СОЧНЫЙ ГРИЛЬ ПМ сос п/о мгс 1*6  ОСТАНКИНО</v>
          </cell>
          <cell r="D109">
            <v>4.3810000000000002</v>
          </cell>
          <cell r="F109">
            <v>4.3810000000000002</v>
          </cell>
        </row>
        <row r="110">
          <cell r="A110" t="str">
            <v>6462 ДОКТОРСКАЯ Коровино вар п/о  ОСТАНКИНО</v>
          </cell>
          <cell r="D110">
            <v>6.42</v>
          </cell>
          <cell r="F110">
            <v>6.42</v>
          </cell>
        </row>
        <row r="111">
          <cell r="A111" t="str">
            <v>6463 МОЛОЧНЫЕ Коровино сос п/о мгс 1*6  ОСТАНКИНО</v>
          </cell>
          <cell r="D111">
            <v>4.2430000000000003</v>
          </cell>
          <cell r="F111">
            <v>4.2430000000000003</v>
          </cell>
        </row>
        <row r="112">
          <cell r="A112" t="str">
            <v>6467 БАЛЫКОВАЯ Коровино п/к в/у  ОСТАНКИНО</v>
          </cell>
          <cell r="D112">
            <v>0.81799999999999995</v>
          </cell>
          <cell r="F112">
            <v>0.81799999999999995</v>
          </cell>
        </row>
        <row r="113">
          <cell r="A113" t="str">
            <v>6504 ВЕТЧ.С ИНДЕЙКОЙ Коровино п/о 0.8кг 12шт.  ОСТАНКИНО</v>
          </cell>
          <cell r="D113">
            <v>0.8</v>
          </cell>
          <cell r="F113">
            <v>1</v>
          </cell>
        </row>
        <row r="114">
          <cell r="A114" t="str">
            <v>6509 СЕРВЕЛАТ ФИНСКИЙ ПМ в/к в/у 0,35кг 8шт.  ОСТАНКИНО</v>
          </cell>
          <cell r="D114">
            <v>21</v>
          </cell>
          <cell r="F114">
            <v>60</v>
          </cell>
        </row>
        <row r="115">
          <cell r="A115" t="str">
            <v>6510 СЕРВЕЛАТ ЗЕРНИСТЫЙ ПМ в/к в/у 0.35кг  ОСТАНКИНО</v>
          </cell>
          <cell r="D115">
            <v>22.75</v>
          </cell>
          <cell r="F115">
            <v>65</v>
          </cell>
        </row>
        <row r="116">
          <cell r="A116" t="str">
            <v>6521 СЕРВЕЛАТ ФИНСКИЙ СН в/к п/о 0.6кг 6шт.  ОСТАНКИНО</v>
          </cell>
          <cell r="D116">
            <v>1.8</v>
          </cell>
          <cell r="F116">
            <v>3</v>
          </cell>
        </row>
        <row r="117">
          <cell r="A117" t="str">
            <v>6527 ШПИКАЧКИ СОЧНЫЕ ПМ сар б/о мгс 1*3 45с ОСТАНКИНО</v>
          </cell>
          <cell r="D117">
            <v>13.811</v>
          </cell>
          <cell r="F117">
            <v>13.811</v>
          </cell>
        </row>
        <row r="118">
          <cell r="A118" t="str">
            <v>6534 СЕРВЕЛАТ ФИНСКИЙ СН в/к п/о 0.35кг 8шт  ОСТАНКИНО</v>
          </cell>
          <cell r="D118">
            <v>5.25</v>
          </cell>
          <cell r="F118">
            <v>15</v>
          </cell>
        </row>
        <row r="119">
          <cell r="A119" t="str">
            <v>6535 СЕРВЕЛАТ ОРЕХОВЫЙ СН в/к п/о 0,35кг 8шт.  ОСТАНКИНО</v>
          </cell>
          <cell r="D119">
            <v>4.9000000000000004</v>
          </cell>
          <cell r="F119">
            <v>14</v>
          </cell>
        </row>
        <row r="120">
          <cell r="A120" t="str">
            <v>6536 СЕРВЕЛАТ ОРЕХОВЫЙ СН в/к п/о 0,6кг 6шт  ОСТАНКИНО</v>
          </cell>
          <cell r="D120">
            <v>1.8</v>
          </cell>
          <cell r="F120">
            <v>3</v>
          </cell>
        </row>
        <row r="121">
          <cell r="A121" t="str">
            <v>6562 СЕРВЕЛАТ КАРЕЛЬСКИЙ СН в/к в/у 0,28кг  ОСТАНКИНО</v>
          </cell>
          <cell r="D121">
            <v>10.08</v>
          </cell>
          <cell r="F121">
            <v>36</v>
          </cell>
        </row>
        <row r="122">
          <cell r="A122" t="str">
            <v>6563 СЛИВОЧНЫЕ СН сос п/о мгс 1*6  ОСТАНКИНО</v>
          </cell>
          <cell r="D122">
            <v>24.844999999999999</v>
          </cell>
          <cell r="F122">
            <v>24.844999999999999</v>
          </cell>
        </row>
        <row r="123">
          <cell r="A123" t="str">
            <v>6588 МОЛОЧНЫЕ ГОСТ СН сос п/о мгс 1*6  ОСТАНКИНО</v>
          </cell>
          <cell r="D123">
            <v>7.2240000000000002</v>
          </cell>
          <cell r="F123">
            <v>7.2240000000000002</v>
          </cell>
        </row>
        <row r="124">
          <cell r="A124" t="str">
            <v>6589 МОЛОЧНЫЕ ГОСТ СН сос п/о мгс 0.41кг 10шт  ОСТАНКИНО</v>
          </cell>
          <cell r="D124">
            <v>15.99</v>
          </cell>
          <cell r="F124">
            <v>39</v>
          </cell>
        </row>
        <row r="125">
          <cell r="A125" t="str">
            <v>6590 СЛИВОЧНЫЕ СН сос п/о мгс 0.41кг 10шт.  ОСТАНКИНО</v>
          </cell>
          <cell r="D125">
            <v>51.25</v>
          </cell>
          <cell r="F125">
            <v>125</v>
          </cell>
        </row>
        <row r="126">
          <cell r="A126" t="str">
            <v>6592 ДОКТОРСКАЯ СН вар п/о  ОСТАНКИНО</v>
          </cell>
          <cell r="D126">
            <v>36.688000000000002</v>
          </cell>
          <cell r="F126">
            <v>36.688000000000002</v>
          </cell>
        </row>
        <row r="127">
          <cell r="A127" t="str">
            <v>6594 МОЛОЧНАЯ СН вар п/о  ОСТАНКИНО</v>
          </cell>
          <cell r="D127">
            <v>12.292999999999999</v>
          </cell>
          <cell r="F127">
            <v>12.292999999999999</v>
          </cell>
        </row>
        <row r="128">
          <cell r="A128" t="str">
            <v>6596 РУССКАЯ СН вар п/о  ОСТАНКИНО</v>
          </cell>
          <cell r="D128">
            <v>24.501000000000001</v>
          </cell>
          <cell r="F128">
            <v>24.501000000000001</v>
          </cell>
        </row>
        <row r="129">
          <cell r="A129" t="str">
            <v>6601 ГОВЯЖЬИ СН сос п/о мгс 1*6  ОСТАНКИНО</v>
          </cell>
          <cell r="D129">
            <v>45.128999999999998</v>
          </cell>
          <cell r="F129">
            <v>45.128999999999998</v>
          </cell>
        </row>
        <row r="130">
          <cell r="A130" t="str">
            <v>6611 СЕРВЕЛАТ ФИНСКИЙ СН в/к п/о  ОСТАНКИНО</v>
          </cell>
          <cell r="D130">
            <v>3.6059999999999999</v>
          </cell>
          <cell r="F130">
            <v>3.6059999999999999</v>
          </cell>
        </row>
        <row r="131">
          <cell r="A131" t="str">
            <v>6612 СЕРВЕЛАТ ОРЕХОВЫЙ СН в/к п/о  ОСТАНКИНО</v>
          </cell>
          <cell r="D131">
            <v>3.6070000000000002</v>
          </cell>
          <cell r="F131">
            <v>3.6070000000000002</v>
          </cell>
        </row>
        <row r="132">
          <cell r="A132" t="str">
            <v>6636 БАЛЫКОВАЯ СН в/к п/о 0,35кг 8шт  ОСТАНКИНО</v>
          </cell>
          <cell r="D132">
            <v>14</v>
          </cell>
          <cell r="F132">
            <v>40</v>
          </cell>
        </row>
        <row r="133">
          <cell r="A133" t="str">
            <v>6638 БАЛЫКОВАЯ СН в/к п/о  ОСТАНКИНО</v>
          </cell>
          <cell r="D133">
            <v>0.80800000000000005</v>
          </cell>
          <cell r="F133">
            <v>0.80800000000000005</v>
          </cell>
        </row>
        <row r="134">
          <cell r="A134" t="str">
            <v>6656 ГОВЯЖЬИ СН сос п/о мгс 2*2  ОСТАНКИНО</v>
          </cell>
          <cell r="D134">
            <v>2.169</v>
          </cell>
          <cell r="F134">
            <v>2.169</v>
          </cell>
        </row>
        <row r="135">
          <cell r="A135" t="str">
            <v>6658 АРОМАТНАЯ С ЧЕСНОЧКОМ СН в/к мтс 0.330кг  ОСТАНКИНО</v>
          </cell>
          <cell r="D135">
            <v>4.62</v>
          </cell>
          <cell r="F135">
            <v>14</v>
          </cell>
        </row>
        <row r="136">
          <cell r="A136" t="str">
            <v>6684 СЕРВЕЛАТ КАРЕЛЬСКИЙ ПМ в/к в/у 0,28кг  ОСТАНКИНО</v>
          </cell>
          <cell r="D136">
            <v>1.96</v>
          </cell>
          <cell r="F136">
            <v>7</v>
          </cell>
        </row>
        <row r="137">
          <cell r="A137" t="str">
            <v>6689 СЕРВЕЛАТ ОХОТНИЧИЙ ПМ в/к в/у 0,35кг 8шт  ОСТАНКИНО</v>
          </cell>
          <cell r="D137">
            <v>0.35</v>
          </cell>
          <cell r="F137">
            <v>1</v>
          </cell>
        </row>
        <row r="138">
          <cell r="A138" t="str">
            <v>Готовые чебупели с ветчиной и сыром Горячая штучка 0,3кг зам  ПОКОМ</v>
          </cell>
          <cell r="D138">
            <v>2.7</v>
          </cell>
          <cell r="F138">
            <v>9</v>
          </cell>
        </row>
        <row r="139">
          <cell r="A139" t="str">
            <v>Готовые чебупели сочные с мясом ТМ Горячая штучка  0,3кг зам  ПОКОМ</v>
          </cell>
          <cell r="D139">
            <v>3.9</v>
          </cell>
          <cell r="F139">
            <v>13</v>
          </cell>
        </row>
        <row r="140">
          <cell r="A140" t="str">
            <v>Готовые чебуреки Сочный мегачебурек.Готовые жареные.ВЕС  ПОКОМ</v>
          </cell>
          <cell r="D140">
            <v>4.4800000000000004</v>
          </cell>
          <cell r="F140">
            <v>4.4800000000000004</v>
          </cell>
        </row>
        <row r="141">
          <cell r="A141" t="str">
            <v>Жар-боллы с курочкой и сыром. Кулинарные изделия рубленые в тесте куриные жареные  ПОКОМ</v>
          </cell>
          <cell r="D141">
            <v>63</v>
          </cell>
          <cell r="F141">
            <v>63</v>
          </cell>
        </row>
        <row r="142">
          <cell r="A142" t="str">
            <v>Жар-ладушки с клубникой и вишней. Жареные с начинкой.ВЕС  ПОКОМ</v>
          </cell>
          <cell r="D142">
            <v>33.299999999999997</v>
          </cell>
          <cell r="F142">
            <v>33.299999999999997</v>
          </cell>
        </row>
        <row r="143">
          <cell r="A143" t="str">
            <v>Жар-ладушки с яблоком и грушей. Изделия хлебобулочные жареные с начинкой зам  ПОКОМ</v>
          </cell>
          <cell r="D143">
            <v>11.1</v>
          </cell>
          <cell r="F143">
            <v>11.1</v>
          </cell>
        </row>
        <row r="144">
          <cell r="A144" t="str">
            <v>Круггетсы с сырным соусом ТМ Горячая штучка 0,25 кг зам  ПОКОМ</v>
          </cell>
          <cell r="D144">
            <v>1.5</v>
          </cell>
          <cell r="F144">
            <v>6</v>
          </cell>
        </row>
        <row r="145">
          <cell r="A145" t="str">
            <v>Круггетсы сочные ТМ Горячая штучка ТС Круггетсы 0,25 кг зам  ПОКОМ</v>
          </cell>
          <cell r="D145">
            <v>7.25</v>
          </cell>
          <cell r="F145">
            <v>29</v>
          </cell>
        </row>
        <row r="146">
          <cell r="A146" t="str">
            <v>Масло "Папа может" 72,5% 180 гр. Фольга   УВА  ОСТАНКИНО</v>
          </cell>
          <cell r="D146">
            <v>2.7</v>
          </cell>
          <cell r="F146">
            <v>15</v>
          </cell>
        </row>
        <row r="147">
          <cell r="A147" t="str">
            <v>Мини-сосиски в тесте "Фрайпики" 1,8кг ВЕС,  ПОКОМ</v>
          </cell>
          <cell r="D147">
            <v>50.4</v>
          </cell>
          <cell r="F147">
            <v>50.4</v>
          </cell>
        </row>
        <row r="148">
          <cell r="A148" t="str">
            <v>Мини-сосиски в тесте "Фрайпики" 3,7кг ВЕС,  ПОКОМ</v>
          </cell>
          <cell r="D148">
            <v>13.8</v>
          </cell>
          <cell r="F148">
            <v>13.8</v>
          </cell>
        </row>
        <row r="149">
          <cell r="A149" t="str">
            <v>Наггетсы с индейкой 0,25кг ТМ Вязанка ТС Няняггетсы Сливушки НД2 замор.  ПОКОМ</v>
          </cell>
          <cell r="D149">
            <v>39</v>
          </cell>
          <cell r="F149">
            <v>156</v>
          </cell>
        </row>
        <row r="150">
          <cell r="A150" t="str">
            <v>Наггетсы хрустящие п/ф ВЕС ПОКОМ</v>
          </cell>
          <cell r="D150">
            <v>101</v>
          </cell>
          <cell r="F150">
            <v>101</v>
          </cell>
        </row>
        <row r="151">
          <cell r="A151" t="str">
            <v>Пельмени Бигбули с мясом, Горячая штучка 0,9кг  ПОКОМ</v>
          </cell>
          <cell r="D151">
            <v>21.6</v>
          </cell>
          <cell r="F151">
            <v>24</v>
          </cell>
        </row>
        <row r="152">
          <cell r="A152" t="str">
            <v>Пельмени Бульмени с говядиной и свининой Горячая шт. 0,9 кг  ПОКОМ</v>
          </cell>
          <cell r="D152">
            <v>54.9</v>
          </cell>
          <cell r="F152">
            <v>61</v>
          </cell>
        </row>
        <row r="153">
          <cell r="A153" t="str">
            <v>Пельмени Бульмени с говядиной и свининой Горячая штучка 0,43  ПОКОМ</v>
          </cell>
          <cell r="D153">
            <v>9.0299999999999994</v>
          </cell>
          <cell r="F153">
            <v>21</v>
          </cell>
        </row>
        <row r="154">
          <cell r="A154" t="str">
            <v>Пельмени Бульмени с говядиной и свининой Наваристые Горячая штучка ВЕС  ПОКОМ</v>
          </cell>
          <cell r="D154">
            <v>85</v>
          </cell>
          <cell r="F154">
            <v>85</v>
          </cell>
        </row>
        <row r="155">
          <cell r="A155" t="str">
            <v>Пельмени Бульмени со сливочным маслом Горячая штучка 0,9 кг  ПОКОМ</v>
          </cell>
          <cell r="D155">
            <v>76.5</v>
          </cell>
          <cell r="F155">
            <v>85</v>
          </cell>
        </row>
        <row r="156">
          <cell r="A156" t="str">
            <v>Пельмени Бульмени со сливочным маслом ТМ Горячая шт. 0,43 кг  ПОКОМ</v>
          </cell>
          <cell r="D156">
            <v>18.920000000000002</v>
          </cell>
          <cell r="F156">
            <v>44</v>
          </cell>
        </row>
        <row r="157">
          <cell r="A157" t="str">
            <v>Пельмени Отборные из свинины и говядины 0,9 кг ТМ Стародворье ТС Медвежье ушко  ПОКОМ</v>
          </cell>
          <cell r="D157">
            <v>47.7</v>
          </cell>
          <cell r="F157">
            <v>53</v>
          </cell>
        </row>
        <row r="158">
          <cell r="A158" t="str">
            <v>Пельмени С говядиной и свининой, ВЕС, ТМ Славница сфера пуговки  ПОКОМ</v>
          </cell>
          <cell r="D158">
            <v>210</v>
          </cell>
          <cell r="F158">
            <v>210</v>
          </cell>
        </row>
        <row r="159">
          <cell r="A159" t="str">
            <v>Сыр Папа Может Гауда  45% вес     Останкино</v>
          </cell>
          <cell r="D159">
            <v>15.99</v>
          </cell>
          <cell r="F159">
            <v>15.99</v>
          </cell>
        </row>
        <row r="160">
          <cell r="A160" t="str">
            <v>Сыр Папа Может Голландский  45% 200гр     Останкино</v>
          </cell>
          <cell r="D160">
            <v>17.2</v>
          </cell>
          <cell r="F160">
            <v>86</v>
          </cell>
        </row>
        <row r="161">
          <cell r="A161" t="str">
            <v>Сыр Папа Может Голландский  45% вес      Останкино</v>
          </cell>
          <cell r="D161">
            <v>35.255000000000003</v>
          </cell>
          <cell r="F161">
            <v>35.255000000000003</v>
          </cell>
        </row>
        <row r="162">
          <cell r="A162" t="str">
            <v>Сыр Папа Может Министерский 45% 200г  Останкино</v>
          </cell>
          <cell r="D162">
            <v>2</v>
          </cell>
          <cell r="F162">
            <v>10</v>
          </cell>
        </row>
        <row r="163">
          <cell r="A163" t="str">
            <v>Сыр Папа Может Папин Завтрак 50% 200г  Останкино</v>
          </cell>
          <cell r="D163">
            <v>4.4000000000000004</v>
          </cell>
          <cell r="F163">
            <v>22</v>
          </cell>
        </row>
        <row r="164">
          <cell r="A164" t="str">
            <v>Сыр Папа Может Российский  50% 200гр    Останкино</v>
          </cell>
          <cell r="D164">
            <v>18.2</v>
          </cell>
          <cell r="F164">
            <v>91</v>
          </cell>
        </row>
        <row r="165">
          <cell r="A165" t="str">
            <v>Сыр Папа Может Российский  50% вес    Останкино</v>
          </cell>
          <cell r="D165">
            <v>77.515000000000001</v>
          </cell>
          <cell r="F165">
            <v>77.515000000000001</v>
          </cell>
        </row>
        <row r="166">
          <cell r="A166" t="str">
            <v>Сыр Папа Может Сливочный со вкусом.топл.молока 50% вес (=3,5кг)  Останкино</v>
          </cell>
          <cell r="D166">
            <v>93.686000000000007</v>
          </cell>
          <cell r="F166">
            <v>93.686000000000007</v>
          </cell>
        </row>
        <row r="167">
          <cell r="A167" t="str">
            <v>Сыр Папа Может Тильзитер   45% 200гр     Останкино</v>
          </cell>
          <cell r="D167">
            <v>16.2</v>
          </cell>
          <cell r="F167">
            <v>81</v>
          </cell>
        </row>
        <row r="168">
          <cell r="A168" t="str">
            <v>Сыр Папа Может Тильзитер   45% вес      Останкино</v>
          </cell>
          <cell r="D168">
            <v>2.3650000000000002</v>
          </cell>
          <cell r="F168">
            <v>2.3650000000000002</v>
          </cell>
        </row>
        <row r="169">
          <cell r="A169" t="str">
            <v>Сыр Папа Может Эдам 45% вес (=3,5кг)  Останкино</v>
          </cell>
          <cell r="D169">
            <v>33.39</v>
          </cell>
          <cell r="F169">
            <v>33.39</v>
          </cell>
        </row>
        <row r="170">
          <cell r="A170" t="str">
            <v>Сыч/Прод Коровино Российский 50% 200г НОВАЯ СЗМЖ  ОСТАНКИНО</v>
          </cell>
          <cell r="D170">
            <v>9.4</v>
          </cell>
          <cell r="F170">
            <v>47</v>
          </cell>
        </row>
        <row r="171">
          <cell r="A171" t="str">
            <v>Сыч/Прод Коровино Тильзитер Оригин 50% ВЕС НОВАЯ (5 кг брус) СЗМЖ  ОСТАНКИНО</v>
          </cell>
          <cell r="D171">
            <v>4.99</v>
          </cell>
          <cell r="F171">
            <v>4.99</v>
          </cell>
        </row>
        <row r="172">
          <cell r="A172" t="str">
            <v>У_231  Колбаса Молочная по-стародворски, ВЕС   ПОКОМ</v>
          </cell>
          <cell r="D172">
            <v>91.82</v>
          </cell>
          <cell r="F172">
            <v>91.82</v>
          </cell>
        </row>
        <row r="173">
          <cell r="A173" t="str">
            <v>Фрай-пицца с ветчиной и грибами 3,0 кг. ВЕС.  ПОКОМ</v>
          </cell>
          <cell r="D173">
            <v>51</v>
          </cell>
          <cell r="F173">
            <v>51</v>
          </cell>
        </row>
        <row r="174">
          <cell r="A174" t="str">
            <v>Хотстеры ТМ Горячая штучка ТС Хотстеры 0,25 кг зам  ПОКОМ</v>
          </cell>
          <cell r="D174">
            <v>4</v>
          </cell>
          <cell r="F174">
            <v>16</v>
          </cell>
        </row>
        <row r="175">
          <cell r="A175" t="str">
            <v>Хрустящие крылышки острые к пиву ТМ Горячая штучка 0,3кг зам  ПОКОМ</v>
          </cell>
          <cell r="D175">
            <v>4.5</v>
          </cell>
          <cell r="F175">
            <v>15</v>
          </cell>
        </row>
        <row r="176">
          <cell r="A176" t="str">
            <v>Хрустящие крылышки ТМ Горячая штучка 0,3 кг зам  ПОКОМ</v>
          </cell>
          <cell r="D176">
            <v>1.5</v>
          </cell>
          <cell r="F176">
            <v>5</v>
          </cell>
        </row>
        <row r="177">
          <cell r="A177" t="str">
            <v>Хрустящие крылышки. В панировке куриные жареные.ВЕС  ПОКОМ</v>
          </cell>
          <cell r="D177">
            <v>10.8</v>
          </cell>
          <cell r="F177">
            <v>10.8</v>
          </cell>
        </row>
        <row r="178">
          <cell r="A178" t="str">
            <v>Чебупай сочное яблоко ТМ Горячая штучка ТС Чебупай 0,2 кг УВС.  зам  ПОКОМ</v>
          </cell>
          <cell r="D178">
            <v>4</v>
          </cell>
          <cell r="F178">
            <v>20</v>
          </cell>
        </row>
        <row r="179">
          <cell r="A179" t="str">
            <v>Чебупай спелая вишня ТМ Горячая штучка ТС Чебупай 0,2 кг УВС. зам  ПОКОМ</v>
          </cell>
          <cell r="D179">
            <v>4.2</v>
          </cell>
          <cell r="F179">
            <v>21</v>
          </cell>
        </row>
        <row r="180">
          <cell r="A180" t="str">
            <v>Чебупицца курочка по-итальянски Горячая штучка 0,25 кг зам  ПОКОМ</v>
          </cell>
          <cell r="D180">
            <v>2.5</v>
          </cell>
          <cell r="F180">
            <v>10</v>
          </cell>
        </row>
        <row r="181">
          <cell r="A181" t="str">
            <v>Чебупицца Пепперони ТМ Горячая штучка ТС Чебупицца 0.25кг зам  ПОКОМ</v>
          </cell>
          <cell r="D181">
            <v>1.75</v>
          </cell>
          <cell r="F181">
            <v>7</v>
          </cell>
        </row>
        <row r="182">
          <cell r="A182" t="str">
            <v>Чебуреки Мясные вес 2,7 кг Кулинарные изделия мясосодержащие рубленые в тесте жарен  ПОКОМ</v>
          </cell>
          <cell r="D182">
            <v>72.900000000000006</v>
          </cell>
          <cell r="F182">
            <v>72.900000000000006</v>
          </cell>
        </row>
        <row r="183">
          <cell r="A183" t="str">
            <v>Чебуреки сочные, ВЕС, куриные жарен. зам  ПОКОМ</v>
          </cell>
          <cell r="D183">
            <v>185</v>
          </cell>
          <cell r="F183">
            <v>185</v>
          </cell>
        </row>
        <row r="184">
          <cell r="A184" t="str">
            <v>Итого</v>
          </cell>
          <cell r="D184">
            <v>26509.948400000001</v>
          </cell>
          <cell r="F184">
            <v>29992.996999999999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76"/>
  <sheetViews>
    <sheetView tabSelected="1" workbookViewId="0">
      <pane ySplit="5" topLeftCell="A6" activePane="bottomLeft" state="frozen"/>
      <selection pane="bottomLeft" activeCell="A65" sqref="A65:XFD65"/>
    </sheetView>
  </sheetViews>
  <sheetFormatPr defaultColWidth="10.5" defaultRowHeight="11.45" customHeight="1" outlineLevelRow="2" x14ac:dyDescent="0.2"/>
  <cols>
    <col min="1" max="1" width="70.1640625" style="1" customWidth="1"/>
    <col min="2" max="2" width="3.6640625" style="1" customWidth="1"/>
    <col min="3" max="6" width="6.5" style="7" customWidth="1"/>
    <col min="7" max="7" width="4.83203125" style="14" customWidth="1"/>
    <col min="8" max="8" width="1.83203125" style="4" customWidth="1"/>
    <col min="9" max="9" width="2.1640625" style="19" customWidth="1"/>
    <col min="10" max="11" width="6.33203125" style="19" customWidth="1"/>
    <col min="12" max="12" width="1.83203125" style="19" customWidth="1"/>
    <col min="13" max="13" width="5.6640625" style="19" customWidth="1"/>
    <col min="14" max="14" width="5.83203125" style="19" customWidth="1"/>
    <col min="15" max="17" width="8.33203125" style="19" customWidth="1"/>
    <col min="18" max="18" width="1.83203125" style="19" customWidth="1"/>
    <col min="19" max="20" width="6.1640625" style="19" customWidth="1"/>
    <col min="21" max="22" width="2.5" style="19" customWidth="1"/>
    <col min="23" max="25" width="7.5" style="19" customWidth="1"/>
    <col min="26" max="26" width="19.5" style="19" customWidth="1"/>
    <col min="27" max="29" width="8.83203125" style="19" customWidth="1"/>
    <col min="30" max="30" width="2" style="19" customWidth="1"/>
    <col min="31" max="16384" width="10.5" style="4"/>
  </cols>
  <sheetData>
    <row r="1" spans="1:30" ht="12.95" customHeight="1" outlineLevel="1" x14ac:dyDescent="0.2">
      <c r="A1" s="2" t="s">
        <v>0</v>
      </c>
    </row>
    <row r="2" spans="1:30" ht="12.95" customHeight="1" outlineLevel="1" x14ac:dyDescent="0.2">
      <c r="A2" s="2"/>
    </row>
    <row r="3" spans="1:30" ht="26.1" customHeight="1" x14ac:dyDescent="0.2">
      <c r="A3" s="3" t="s">
        <v>1</v>
      </c>
      <c r="B3" s="3" t="s">
        <v>2</v>
      </c>
      <c r="C3" s="8" t="s">
        <v>3</v>
      </c>
      <c r="D3" s="8"/>
      <c r="E3" s="8"/>
      <c r="F3" s="8"/>
      <c r="G3" s="11" t="s">
        <v>81</v>
      </c>
      <c r="H3" s="12" t="s">
        <v>82</v>
      </c>
      <c r="I3" s="12" t="s">
        <v>83</v>
      </c>
      <c r="J3" s="12" t="s">
        <v>84</v>
      </c>
      <c r="K3" s="12" t="s">
        <v>85</v>
      </c>
      <c r="L3" s="12" t="s">
        <v>86</v>
      </c>
      <c r="M3" s="12" t="s">
        <v>86</v>
      </c>
      <c r="N3" s="12" t="s">
        <v>87</v>
      </c>
      <c r="O3" s="12" t="s">
        <v>88</v>
      </c>
      <c r="P3" s="12" t="s">
        <v>89</v>
      </c>
      <c r="Q3" s="12" t="s">
        <v>102</v>
      </c>
      <c r="R3" s="12" t="s">
        <v>86</v>
      </c>
      <c r="S3" s="12" t="s">
        <v>90</v>
      </c>
      <c r="T3" s="12" t="s">
        <v>91</v>
      </c>
      <c r="U3" s="12" t="s">
        <v>92</v>
      </c>
      <c r="V3" s="12" t="s">
        <v>85</v>
      </c>
      <c r="W3" s="12" t="s">
        <v>93</v>
      </c>
      <c r="X3" s="12" t="s">
        <v>94</v>
      </c>
      <c r="Y3" s="21" t="s">
        <v>99</v>
      </c>
      <c r="Z3" s="12" t="s">
        <v>95</v>
      </c>
      <c r="AA3" s="12" t="s">
        <v>96</v>
      </c>
      <c r="AB3" s="12"/>
      <c r="AC3" s="12"/>
      <c r="AD3" s="12"/>
    </row>
    <row r="4" spans="1:30" ht="26.1" customHeight="1" x14ac:dyDescent="0.2">
      <c r="A4" s="3" t="s">
        <v>1</v>
      </c>
      <c r="B4" s="3" t="s">
        <v>2</v>
      </c>
      <c r="C4" s="8" t="s">
        <v>4</v>
      </c>
      <c r="D4" s="8" t="s">
        <v>5</v>
      </c>
      <c r="E4" s="8" t="s">
        <v>6</v>
      </c>
      <c r="F4" s="8" t="s">
        <v>7</v>
      </c>
      <c r="G4" s="11"/>
      <c r="H4" s="12"/>
      <c r="I4" s="12"/>
      <c r="J4" s="12"/>
      <c r="K4" s="12" t="s">
        <v>97</v>
      </c>
      <c r="L4" s="12"/>
      <c r="M4" s="12"/>
      <c r="N4" s="12"/>
      <c r="O4" s="12"/>
      <c r="P4" s="26"/>
      <c r="Q4" s="26"/>
      <c r="R4" s="12" t="s">
        <v>97</v>
      </c>
      <c r="S4" s="12"/>
      <c r="T4" s="12"/>
      <c r="U4" s="12"/>
      <c r="V4" s="12"/>
      <c r="W4" s="12"/>
      <c r="X4" s="12"/>
      <c r="Y4" s="12"/>
      <c r="Z4" s="12"/>
      <c r="AA4" s="12" t="s">
        <v>88</v>
      </c>
      <c r="AB4" s="26" t="s">
        <v>89</v>
      </c>
      <c r="AC4" s="26" t="s">
        <v>102</v>
      </c>
      <c r="AD4" s="12" t="s">
        <v>98</v>
      </c>
    </row>
    <row r="5" spans="1:30" ht="11.1" customHeight="1" x14ac:dyDescent="0.2">
      <c r="A5" s="5"/>
      <c r="B5" s="5"/>
      <c r="C5" s="9"/>
      <c r="D5" s="9"/>
      <c r="E5" s="13">
        <f t="shared" ref="E5:F5" si="0">SUM(E6:E141)</f>
        <v>25143.758999999998</v>
      </c>
      <c r="F5" s="13">
        <f t="shared" si="0"/>
        <v>18747.625</v>
      </c>
      <c r="G5" s="11"/>
      <c r="H5" s="13">
        <f t="shared" ref="H5:R5" si="1">SUM(H6:H141)</f>
        <v>0</v>
      </c>
      <c r="I5" s="13">
        <f t="shared" si="1"/>
        <v>0</v>
      </c>
      <c r="J5" s="13">
        <f t="shared" si="1"/>
        <v>25143.758999999998</v>
      </c>
      <c r="K5" s="13">
        <f t="shared" si="1"/>
        <v>0</v>
      </c>
      <c r="L5" s="13">
        <f t="shared" si="1"/>
        <v>0</v>
      </c>
      <c r="M5" s="13">
        <f t="shared" si="1"/>
        <v>9640</v>
      </c>
      <c r="N5" s="13">
        <f t="shared" si="1"/>
        <v>5028.7518000000009</v>
      </c>
      <c r="O5" s="13">
        <f t="shared" si="1"/>
        <v>10185</v>
      </c>
      <c r="P5" s="13">
        <f t="shared" si="1"/>
        <v>9000</v>
      </c>
      <c r="Q5" s="13">
        <f t="shared" si="1"/>
        <v>9310</v>
      </c>
      <c r="R5" s="13">
        <f t="shared" si="1"/>
        <v>0</v>
      </c>
      <c r="S5" s="12"/>
      <c r="T5" s="12"/>
      <c r="U5" s="12"/>
      <c r="V5" s="12"/>
      <c r="W5" s="13">
        <f>SUM(W6:W141)</f>
        <v>4418.2273999999998</v>
      </c>
      <c r="X5" s="13">
        <f>SUM(X6:X141)</f>
        <v>4436.2920000000004</v>
      </c>
      <c r="Y5" s="13">
        <f>SUM(Y6:Y141)</f>
        <v>4579.0358000000006</v>
      </c>
      <c r="Z5" s="12"/>
      <c r="AA5" s="13">
        <f>SUM(AA6:AA141)</f>
        <v>8734.5</v>
      </c>
      <c r="AB5" s="13">
        <f>SUM(AB6:AB141)</f>
        <v>9000</v>
      </c>
      <c r="AC5" s="13">
        <f>SUM(AC6:AC141)</f>
        <v>9310</v>
      </c>
      <c r="AD5" s="13">
        <f>SUM(AD6:AD141)</f>
        <v>0</v>
      </c>
    </row>
    <row r="6" spans="1:30" ht="11.1" customHeight="1" outlineLevel="2" x14ac:dyDescent="0.2">
      <c r="A6" s="6" t="s">
        <v>8</v>
      </c>
      <c r="B6" s="6" t="s">
        <v>9</v>
      </c>
      <c r="C6" s="10">
        <v>317.69400000000002</v>
      </c>
      <c r="D6" s="10">
        <v>8.6880000000000006</v>
      </c>
      <c r="E6" s="10">
        <v>211.24799999999999</v>
      </c>
      <c r="F6" s="10">
        <v>1.345</v>
      </c>
      <c r="G6" s="14">
        <f>VLOOKUP(A6,[1]TDSheet!$A:$G,7,0)</f>
        <v>1</v>
      </c>
      <c r="J6" s="19">
        <f>VLOOKUP(A6,[2]TDSheet!$A:$F,6,0)</f>
        <v>211.24799999999999</v>
      </c>
      <c r="K6" s="19">
        <f>E6-J6</f>
        <v>0</v>
      </c>
      <c r="N6" s="19">
        <f>E6/5</f>
        <v>42.249600000000001</v>
      </c>
      <c r="O6" s="20"/>
      <c r="P6" s="20"/>
      <c r="Q6" s="20">
        <v>400</v>
      </c>
      <c r="S6" s="19">
        <f>(F6+M6+O6+P6+Q6)/N6</f>
        <v>9.4993798757858059</v>
      </c>
      <c r="T6" s="19">
        <f>(F6+M6)/N6</f>
        <v>3.1834620919487994E-2</v>
      </c>
      <c r="W6" s="19">
        <f>VLOOKUP(A6,[1]TDSheet!$A:$W,23,0)</f>
        <v>26.732600000000001</v>
      </c>
      <c r="X6" s="19">
        <f>VLOOKUP(A6,[1]TDSheet!$A:$X,24,0)</f>
        <v>35.622799999999998</v>
      </c>
      <c r="Y6" s="19">
        <f>VLOOKUP(A6,[1]TDSheet!$A:$N,14,0)</f>
        <v>17.543799999999997</v>
      </c>
      <c r="AA6" s="19">
        <f>O6*G6</f>
        <v>0</v>
      </c>
      <c r="AB6" s="19">
        <f>P6*G6</f>
        <v>0</v>
      </c>
      <c r="AC6" s="19">
        <f>Q6*G6</f>
        <v>400</v>
      </c>
    </row>
    <row r="7" spans="1:30" ht="11.1" customHeight="1" outlineLevel="2" x14ac:dyDescent="0.2">
      <c r="A7" s="6" t="s">
        <v>10</v>
      </c>
      <c r="B7" s="6" t="s">
        <v>9</v>
      </c>
      <c r="C7" s="10">
        <v>111.41200000000001</v>
      </c>
      <c r="D7" s="10">
        <v>1.329</v>
      </c>
      <c r="E7" s="10">
        <v>67.305999999999997</v>
      </c>
      <c r="F7" s="10"/>
      <c r="G7" s="14">
        <f>VLOOKUP(A7,[1]TDSheet!$A:$G,7,0)</f>
        <v>1</v>
      </c>
      <c r="J7" s="19">
        <f>VLOOKUP(A7,[2]TDSheet!$A:$F,6,0)</f>
        <v>67.305999999999997</v>
      </c>
      <c r="K7" s="19">
        <f t="shared" ref="K7:K70" si="2">E7-J7</f>
        <v>0</v>
      </c>
      <c r="M7" s="19">
        <f>VLOOKUP(A7,[1]TDSheet!$A:$P,16,0)</f>
        <v>380</v>
      </c>
      <c r="N7" s="19">
        <f t="shared" ref="N7:N70" si="3">E7/5</f>
        <v>13.4612</v>
      </c>
      <c r="O7" s="20"/>
      <c r="P7" s="20"/>
      <c r="Q7" s="20"/>
      <c r="S7" s="19">
        <f t="shared" ref="S7:S70" si="4">(F7+M7+O7+P7+Q7)/N7</f>
        <v>28.229281193355718</v>
      </c>
      <c r="T7" s="19">
        <f t="shared" ref="T7:T70" si="5">(F7+M7)/N7</f>
        <v>28.229281193355718</v>
      </c>
      <c r="W7" s="19">
        <f>VLOOKUP(A7,[1]TDSheet!$A:$W,23,0)</f>
        <v>41.908000000000001</v>
      </c>
      <c r="X7" s="19">
        <f>VLOOKUP(A7,[1]TDSheet!$A:$X,24,0)</f>
        <v>25.290799999999997</v>
      </c>
      <c r="Y7" s="19">
        <f>VLOOKUP(A7,[1]TDSheet!$A:$N,14,0)</f>
        <v>55.482000000000006</v>
      </c>
      <c r="AA7" s="19">
        <f t="shared" ref="AA7:AA70" si="6">O7*G7</f>
        <v>0</v>
      </c>
      <c r="AB7" s="19">
        <f t="shared" ref="AB7:AB70" si="7">P7*G7</f>
        <v>0</v>
      </c>
      <c r="AC7" s="19">
        <f t="shared" ref="AC7:AC70" si="8">Q7*G7</f>
        <v>0</v>
      </c>
    </row>
    <row r="8" spans="1:30" ht="11.1" customHeight="1" outlineLevel="2" x14ac:dyDescent="0.2">
      <c r="A8" s="6" t="s">
        <v>11</v>
      </c>
      <c r="B8" s="6" t="s">
        <v>9</v>
      </c>
      <c r="C8" s="10">
        <v>108.217</v>
      </c>
      <c r="D8" s="10">
        <v>1.3160000000000001</v>
      </c>
      <c r="E8" s="10">
        <v>59.158000000000001</v>
      </c>
      <c r="F8" s="10"/>
      <c r="G8" s="14">
        <f>VLOOKUP(A8,[1]TDSheet!$A:$G,7,0)</f>
        <v>1</v>
      </c>
      <c r="J8" s="19">
        <f>VLOOKUP(A8,[2]TDSheet!$A:$F,6,0)</f>
        <v>59.158000000000001</v>
      </c>
      <c r="K8" s="19">
        <f t="shared" si="2"/>
        <v>0</v>
      </c>
      <c r="M8" s="19">
        <f>VLOOKUP(A8,[1]TDSheet!$A:$P,16,0)</f>
        <v>170</v>
      </c>
      <c r="N8" s="19">
        <f t="shared" si="3"/>
        <v>11.8316</v>
      </c>
      <c r="O8" s="20"/>
      <c r="P8" s="20"/>
      <c r="Q8" s="20"/>
      <c r="S8" s="19">
        <f t="shared" si="4"/>
        <v>14.368301835761859</v>
      </c>
      <c r="T8" s="19">
        <f t="shared" si="5"/>
        <v>14.368301835761859</v>
      </c>
      <c r="W8" s="19">
        <f>VLOOKUP(A8,[1]TDSheet!$A:$W,23,0)</f>
        <v>15.4168</v>
      </c>
      <c r="X8" s="19">
        <f>VLOOKUP(A8,[1]TDSheet!$A:$X,24,0)</f>
        <v>14.654199999999999</v>
      </c>
      <c r="Y8" s="19">
        <f>VLOOKUP(A8,[1]TDSheet!$A:$N,14,0)</f>
        <v>25.723599999999998</v>
      </c>
      <c r="AA8" s="19">
        <f t="shared" si="6"/>
        <v>0</v>
      </c>
      <c r="AB8" s="19">
        <f t="shared" si="7"/>
        <v>0</v>
      </c>
      <c r="AC8" s="19">
        <f t="shared" si="8"/>
        <v>0</v>
      </c>
    </row>
    <row r="9" spans="1:30" ht="11.1" customHeight="1" outlineLevel="2" x14ac:dyDescent="0.2">
      <c r="A9" s="6" t="s">
        <v>12</v>
      </c>
      <c r="B9" s="6" t="s">
        <v>9</v>
      </c>
      <c r="C9" s="10">
        <v>467.32100000000003</v>
      </c>
      <c r="D9" s="10"/>
      <c r="E9" s="10">
        <v>268.05399999999997</v>
      </c>
      <c r="F9" s="10">
        <v>2.7160000000000002</v>
      </c>
      <c r="G9" s="14">
        <f>VLOOKUP(A9,[1]TDSheet!$A:$G,7,0)</f>
        <v>1</v>
      </c>
      <c r="J9" s="19">
        <f>VLOOKUP(A9,[2]TDSheet!$A:$F,6,0)</f>
        <v>268.05399999999997</v>
      </c>
      <c r="K9" s="19">
        <f t="shared" si="2"/>
        <v>0</v>
      </c>
      <c r="M9" s="19">
        <f>VLOOKUP(A9,[1]TDSheet!$A:$P,16,0)</f>
        <v>230</v>
      </c>
      <c r="N9" s="19">
        <f t="shared" si="3"/>
        <v>53.610799999999998</v>
      </c>
      <c r="O9" s="20">
        <v>250</v>
      </c>
      <c r="P9" s="20"/>
      <c r="Q9" s="20"/>
      <c r="S9" s="19">
        <f t="shared" si="4"/>
        <v>9.0040812672073542</v>
      </c>
      <c r="T9" s="19">
        <f t="shared" si="5"/>
        <v>4.3408417706879963</v>
      </c>
      <c r="W9" s="19">
        <f>VLOOKUP(A9,[1]TDSheet!$A:$W,23,0)</f>
        <v>42.267000000000003</v>
      </c>
      <c r="X9" s="19">
        <f>VLOOKUP(A9,[1]TDSheet!$A:$X,24,0)</f>
        <v>67.094999999999999</v>
      </c>
      <c r="Y9" s="19">
        <f>VLOOKUP(A9,[1]TDSheet!$A:$N,14,0)</f>
        <v>54.868200000000002</v>
      </c>
      <c r="AA9" s="19">
        <f t="shared" si="6"/>
        <v>250</v>
      </c>
      <c r="AB9" s="19">
        <f t="shared" si="7"/>
        <v>0</v>
      </c>
      <c r="AC9" s="19">
        <f t="shared" si="8"/>
        <v>0</v>
      </c>
    </row>
    <row r="10" spans="1:30" ht="11.1" customHeight="1" outlineLevel="2" x14ac:dyDescent="0.2">
      <c r="A10" s="6" t="s">
        <v>13</v>
      </c>
      <c r="B10" s="6" t="s">
        <v>9</v>
      </c>
      <c r="C10" s="10">
        <v>544.70000000000005</v>
      </c>
      <c r="D10" s="10">
        <v>810.75900000000001</v>
      </c>
      <c r="E10" s="10">
        <v>362.80900000000003</v>
      </c>
      <c r="F10" s="10">
        <v>750.91200000000003</v>
      </c>
      <c r="G10" s="14">
        <f>VLOOKUP(A10,[1]TDSheet!$A:$G,7,0)</f>
        <v>1</v>
      </c>
      <c r="J10" s="19">
        <f>VLOOKUP(A10,[2]TDSheet!$A:$F,6,0)</f>
        <v>362.80900000000003</v>
      </c>
      <c r="K10" s="19">
        <f t="shared" si="2"/>
        <v>0</v>
      </c>
      <c r="N10" s="19">
        <f t="shared" si="3"/>
        <v>72.561800000000005</v>
      </c>
      <c r="O10" s="20"/>
      <c r="P10" s="20"/>
      <c r="Q10" s="20"/>
      <c r="S10" s="19">
        <f t="shared" si="4"/>
        <v>10.34858561943061</v>
      </c>
      <c r="T10" s="19">
        <f t="shared" si="5"/>
        <v>10.34858561943061</v>
      </c>
      <c r="W10" s="19">
        <f>VLOOKUP(A10,[1]TDSheet!$A:$W,23,0)</f>
        <v>75.679200000000009</v>
      </c>
      <c r="X10" s="19">
        <f>VLOOKUP(A10,[1]TDSheet!$A:$X,24,0)</f>
        <v>80.462400000000002</v>
      </c>
      <c r="Y10" s="19">
        <f>VLOOKUP(A10,[1]TDSheet!$A:$N,14,0)</f>
        <v>114.28720000000001</v>
      </c>
      <c r="AA10" s="19">
        <f t="shared" si="6"/>
        <v>0</v>
      </c>
      <c r="AB10" s="19">
        <f t="shared" si="7"/>
        <v>0</v>
      </c>
      <c r="AC10" s="19">
        <f t="shared" si="8"/>
        <v>0</v>
      </c>
    </row>
    <row r="11" spans="1:30" ht="11.1" customHeight="1" outlineLevel="2" x14ac:dyDescent="0.2">
      <c r="A11" s="16" t="s">
        <v>14</v>
      </c>
      <c r="B11" s="16" t="s">
        <v>9</v>
      </c>
      <c r="C11" s="17"/>
      <c r="D11" s="17">
        <v>17.7</v>
      </c>
      <c r="E11" s="17"/>
      <c r="F11" s="17">
        <v>17.7</v>
      </c>
      <c r="G11" s="18">
        <v>0</v>
      </c>
      <c r="K11" s="19">
        <f t="shared" si="2"/>
        <v>0</v>
      </c>
      <c r="N11" s="19">
        <f t="shared" si="3"/>
        <v>0</v>
      </c>
      <c r="O11" s="20"/>
      <c r="P11" s="20"/>
      <c r="Q11" s="20"/>
      <c r="S11" s="19" t="e">
        <f t="shared" si="4"/>
        <v>#DIV/0!</v>
      </c>
      <c r="T11" s="19" t="e">
        <f t="shared" si="5"/>
        <v>#DIV/0!</v>
      </c>
      <c r="AA11" s="19">
        <f t="shared" si="6"/>
        <v>0</v>
      </c>
      <c r="AB11" s="19">
        <f t="shared" si="7"/>
        <v>0</v>
      </c>
      <c r="AC11" s="19">
        <f t="shared" si="8"/>
        <v>0</v>
      </c>
    </row>
    <row r="12" spans="1:30" ht="11.1" customHeight="1" outlineLevel="2" x14ac:dyDescent="0.2">
      <c r="A12" s="6" t="s">
        <v>19</v>
      </c>
      <c r="B12" s="6" t="s">
        <v>20</v>
      </c>
      <c r="C12" s="10"/>
      <c r="D12" s="10"/>
      <c r="E12" s="10">
        <v>-0.8</v>
      </c>
      <c r="F12" s="10">
        <v>-0.8</v>
      </c>
      <c r="G12" s="14">
        <f>VLOOKUP(A12,[1]TDSheet!$A:$G,7,0)</f>
        <v>0.4</v>
      </c>
      <c r="J12" s="19">
        <f>VLOOKUP(A12,[2]TDSheet!$A:$F,6,0)</f>
        <v>-0.8</v>
      </c>
      <c r="K12" s="19">
        <f t="shared" si="2"/>
        <v>0</v>
      </c>
      <c r="M12" s="19">
        <f>VLOOKUP(A12,[1]TDSheet!$A:$P,16,0)</f>
        <v>80</v>
      </c>
      <c r="N12" s="19">
        <f t="shared" si="3"/>
        <v>-0.16</v>
      </c>
      <c r="O12" s="22">
        <v>30</v>
      </c>
      <c r="P12" s="20"/>
      <c r="Q12" s="20"/>
      <c r="S12" s="19">
        <f t="shared" si="4"/>
        <v>-682.5</v>
      </c>
      <c r="T12" s="19">
        <f t="shared" si="5"/>
        <v>-495</v>
      </c>
      <c r="W12" s="19">
        <f>VLOOKUP(A12,[1]TDSheet!$A:$W,23,0)</f>
        <v>2.4</v>
      </c>
      <c r="X12" s="19">
        <f>VLOOKUP(A12,[1]TDSheet!$A:$X,24,0)</f>
        <v>10.8</v>
      </c>
      <c r="Y12" s="19">
        <f>VLOOKUP(A12,[1]TDSheet!$A:$N,14,0)</f>
        <v>9.8000000000000007</v>
      </c>
      <c r="AA12" s="19">
        <f t="shared" si="6"/>
        <v>12</v>
      </c>
      <c r="AB12" s="19">
        <f t="shared" si="7"/>
        <v>0</v>
      </c>
      <c r="AC12" s="19">
        <f t="shared" si="8"/>
        <v>0</v>
      </c>
    </row>
    <row r="13" spans="1:30" ht="11.1" customHeight="1" outlineLevel="2" x14ac:dyDescent="0.2">
      <c r="A13" s="6" t="s">
        <v>21</v>
      </c>
      <c r="B13" s="6" t="s">
        <v>20</v>
      </c>
      <c r="C13" s="10"/>
      <c r="D13" s="10">
        <v>104</v>
      </c>
      <c r="E13" s="10"/>
      <c r="F13" s="10">
        <v>104</v>
      </c>
      <c r="G13" s="14">
        <v>0.35</v>
      </c>
      <c r="K13" s="19">
        <f t="shared" si="2"/>
        <v>0</v>
      </c>
      <c r="N13" s="19">
        <f t="shared" si="3"/>
        <v>0</v>
      </c>
      <c r="O13" s="20"/>
      <c r="P13" s="20"/>
      <c r="Q13" s="20"/>
      <c r="S13" s="19" t="e">
        <f t="shared" si="4"/>
        <v>#DIV/0!</v>
      </c>
      <c r="T13" s="19" t="e">
        <f t="shared" si="5"/>
        <v>#DIV/0!</v>
      </c>
      <c r="AA13" s="19">
        <f t="shared" si="6"/>
        <v>0</v>
      </c>
      <c r="AB13" s="19">
        <f t="shared" si="7"/>
        <v>0</v>
      </c>
      <c r="AC13" s="19">
        <f t="shared" si="8"/>
        <v>0</v>
      </c>
    </row>
    <row r="14" spans="1:30" ht="21.95" customHeight="1" outlineLevel="2" x14ac:dyDescent="0.2">
      <c r="A14" s="15" t="s">
        <v>22</v>
      </c>
      <c r="B14" s="6" t="s">
        <v>20</v>
      </c>
      <c r="C14" s="10"/>
      <c r="D14" s="10">
        <v>24</v>
      </c>
      <c r="E14" s="10"/>
      <c r="F14" s="10">
        <v>24</v>
      </c>
      <c r="G14" s="14">
        <f>VLOOKUP(A14,[1]TDSheet!$A:$G,7,0)</f>
        <v>0.5</v>
      </c>
      <c r="K14" s="19">
        <f t="shared" si="2"/>
        <v>0</v>
      </c>
      <c r="N14" s="19">
        <f t="shared" si="3"/>
        <v>0</v>
      </c>
      <c r="O14" s="20"/>
      <c r="P14" s="20"/>
      <c r="Q14" s="20"/>
      <c r="S14" s="19" t="e">
        <f t="shared" si="4"/>
        <v>#DIV/0!</v>
      </c>
      <c r="T14" s="19" t="e">
        <f t="shared" si="5"/>
        <v>#DIV/0!</v>
      </c>
      <c r="W14" s="19">
        <f>VLOOKUP(A14,[1]TDSheet!$A:$W,23,0)</f>
        <v>0</v>
      </c>
      <c r="X14" s="19">
        <f>VLOOKUP(A14,[1]TDSheet!$A:$X,24,0)</f>
        <v>0</v>
      </c>
      <c r="Y14" s="19">
        <f>VLOOKUP(A14,[1]TDSheet!$A:$N,14,0)</f>
        <v>0</v>
      </c>
      <c r="AA14" s="19">
        <f t="shared" si="6"/>
        <v>0</v>
      </c>
      <c r="AB14" s="19">
        <f t="shared" si="7"/>
        <v>0</v>
      </c>
      <c r="AC14" s="19">
        <f t="shared" si="8"/>
        <v>0</v>
      </c>
    </row>
    <row r="15" spans="1:30" ht="11.1" customHeight="1" outlineLevel="2" x14ac:dyDescent="0.2">
      <c r="A15" s="6" t="s">
        <v>23</v>
      </c>
      <c r="B15" s="6" t="s">
        <v>20</v>
      </c>
      <c r="C15" s="10">
        <v>517</v>
      </c>
      <c r="D15" s="10">
        <v>3</v>
      </c>
      <c r="E15" s="10">
        <v>439</v>
      </c>
      <c r="F15" s="10">
        <v>2</v>
      </c>
      <c r="G15" s="14">
        <f>VLOOKUP(A15,[1]TDSheet!$A:$G,7,0)</f>
        <v>0.45</v>
      </c>
      <c r="J15" s="19">
        <f>VLOOKUP(A15,[2]TDSheet!$A:$F,6,0)</f>
        <v>439</v>
      </c>
      <c r="K15" s="19">
        <f t="shared" si="2"/>
        <v>0</v>
      </c>
      <c r="M15" s="19">
        <f>VLOOKUP(A15,[1]TDSheet!$A:$P,16,0)</f>
        <v>480</v>
      </c>
      <c r="N15" s="19">
        <f t="shared" si="3"/>
        <v>87.8</v>
      </c>
      <c r="O15" s="20">
        <v>300</v>
      </c>
      <c r="P15" s="20"/>
      <c r="Q15" s="20"/>
      <c r="S15" s="19">
        <f t="shared" si="4"/>
        <v>8.9066059225512539</v>
      </c>
      <c r="T15" s="19">
        <f t="shared" si="5"/>
        <v>5.4897494305239185</v>
      </c>
      <c r="W15" s="19">
        <f>VLOOKUP(A15,[1]TDSheet!$A:$W,23,0)</f>
        <v>68.8</v>
      </c>
      <c r="X15" s="19">
        <f>VLOOKUP(A15,[1]TDSheet!$A:$X,24,0)</f>
        <v>66.2</v>
      </c>
      <c r="Y15" s="19">
        <f>VLOOKUP(A15,[1]TDSheet!$A:$N,14,0)</f>
        <v>77.8</v>
      </c>
      <c r="AA15" s="19">
        <f t="shared" si="6"/>
        <v>135</v>
      </c>
      <c r="AB15" s="19">
        <f t="shared" si="7"/>
        <v>0</v>
      </c>
      <c r="AC15" s="19">
        <f t="shared" si="8"/>
        <v>0</v>
      </c>
    </row>
    <row r="16" spans="1:30" ht="11.1" customHeight="1" outlineLevel="2" x14ac:dyDescent="0.2">
      <c r="A16" s="6" t="s">
        <v>24</v>
      </c>
      <c r="B16" s="6" t="s">
        <v>20</v>
      </c>
      <c r="C16" s="10">
        <v>86</v>
      </c>
      <c r="D16" s="10">
        <v>3</v>
      </c>
      <c r="E16" s="10">
        <v>7</v>
      </c>
      <c r="F16" s="10">
        <v>3</v>
      </c>
      <c r="G16" s="14">
        <f>VLOOKUP(A16,[1]TDSheet!$A:$G,7,0)</f>
        <v>0.45</v>
      </c>
      <c r="J16" s="19">
        <f>VLOOKUP(A16,[2]TDSheet!$A:$F,6,0)</f>
        <v>7</v>
      </c>
      <c r="K16" s="19">
        <f t="shared" si="2"/>
        <v>0</v>
      </c>
      <c r="M16" s="19">
        <f>VLOOKUP(A16,[1]TDSheet!$A:$P,16,0)</f>
        <v>900</v>
      </c>
      <c r="N16" s="19">
        <f t="shared" si="3"/>
        <v>1.4</v>
      </c>
      <c r="O16" s="20"/>
      <c r="P16" s="20"/>
      <c r="Q16" s="20"/>
      <c r="S16" s="19">
        <f t="shared" si="4"/>
        <v>645</v>
      </c>
      <c r="T16" s="19">
        <f t="shared" si="5"/>
        <v>645</v>
      </c>
      <c r="W16" s="19">
        <f>VLOOKUP(A16,[1]TDSheet!$A:$W,23,0)</f>
        <v>70.2</v>
      </c>
      <c r="X16" s="19">
        <f>VLOOKUP(A16,[1]TDSheet!$A:$X,24,0)</f>
        <v>17.600000000000001</v>
      </c>
      <c r="Y16" s="19">
        <f>VLOOKUP(A16,[1]TDSheet!$A:$N,14,0)</f>
        <v>113.4</v>
      </c>
      <c r="AA16" s="19">
        <f t="shared" si="6"/>
        <v>0</v>
      </c>
      <c r="AB16" s="19">
        <f t="shared" si="7"/>
        <v>0</v>
      </c>
      <c r="AC16" s="19">
        <f t="shared" si="8"/>
        <v>0</v>
      </c>
    </row>
    <row r="17" spans="1:29" ht="11.1" customHeight="1" outlineLevel="2" x14ac:dyDescent="0.2">
      <c r="A17" s="6" t="s">
        <v>25</v>
      </c>
      <c r="B17" s="6" t="s">
        <v>20</v>
      </c>
      <c r="C17" s="10"/>
      <c r="D17" s="10">
        <v>102</v>
      </c>
      <c r="E17" s="10"/>
      <c r="F17" s="10">
        <v>102</v>
      </c>
      <c r="G17" s="14">
        <v>0.35</v>
      </c>
      <c r="K17" s="19">
        <f t="shared" si="2"/>
        <v>0</v>
      </c>
      <c r="N17" s="19">
        <f t="shared" si="3"/>
        <v>0</v>
      </c>
      <c r="O17" s="20"/>
      <c r="P17" s="20"/>
      <c r="Q17" s="20"/>
      <c r="S17" s="19" t="e">
        <f t="shared" si="4"/>
        <v>#DIV/0!</v>
      </c>
      <c r="T17" s="19" t="e">
        <f t="shared" si="5"/>
        <v>#DIV/0!</v>
      </c>
      <c r="AA17" s="19">
        <f t="shared" si="6"/>
        <v>0</v>
      </c>
      <c r="AB17" s="19">
        <f t="shared" si="7"/>
        <v>0</v>
      </c>
      <c r="AC17" s="19">
        <f t="shared" si="8"/>
        <v>0</v>
      </c>
    </row>
    <row r="18" spans="1:29" ht="11.1" customHeight="1" outlineLevel="2" x14ac:dyDescent="0.2">
      <c r="A18" s="6" t="s">
        <v>63</v>
      </c>
      <c r="B18" s="6" t="s">
        <v>20</v>
      </c>
      <c r="C18" s="10">
        <v>26</v>
      </c>
      <c r="D18" s="10">
        <v>4</v>
      </c>
      <c r="E18" s="10">
        <v>5</v>
      </c>
      <c r="F18" s="10">
        <v>23</v>
      </c>
      <c r="G18" s="14">
        <f>VLOOKUP(A18,[1]TDSheet!$A:$G,7,0)</f>
        <v>0.4</v>
      </c>
      <c r="J18" s="19">
        <f>VLOOKUP(A18,[2]TDSheet!$A:$F,6,0)</f>
        <v>5</v>
      </c>
      <c r="K18" s="19">
        <f t="shared" si="2"/>
        <v>0</v>
      </c>
      <c r="M18" s="19">
        <f>VLOOKUP(A18,[1]TDSheet!$A:$P,16,0)</f>
        <v>10</v>
      </c>
      <c r="N18" s="19">
        <f t="shared" si="3"/>
        <v>1</v>
      </c>
      <c r="O18" s="20"/>
      <c r="P18" s="20"/>
      <c r="Q18" s="20"/>
      <c r="S18" s="19">
        <f t="shared" si="4"/>
        <v>33</v>
      </c>
      <c r="T18" s="19">
        <f t="shared" si="5"/>
        <v>33</v>
      </c>
      <c r="W18" s="19">
        <f>VLOOKUP(A18,[1]TDSheet!$A:$W,23,0)</f>
        <v>4</v>
      </c>
      <c r="X18" s="19">
        <f>VLOOKUP(A18,[1]TDSheet!$A:$X,24,0)</f>
        <v>3</v>
      </c>
      <c r="Y18" s="19">
        <f>VLOOKUP(A18,[1]TDSheet!$A:$N,14,0)</f>
        <v>2.6</v>
      </c>
      <c r="AA18" s="19">
        <f t="shared" si="6"/>
        <v>0</v>
      </c>
      <c r="AB18" s="19">
        <f t="shared" si="7"/>
        <v>0</v>
      </c>
      <c r="AC18" s="19">
        <f t="shared" si="8"/>
        <v>0</v>
      </c>
    </row>
    <row r="19" spans="1:29" ht="11.1" customHeight="1" outlineLevel="2" x14ac:dyDescent="0.2">
      <c r="A19" s="16" t="s">
        <v>64</v>
      </c>
      <c r="B19" s="16" t="s">
        <v>20</v>
      </c>
      <c r="C19" s="17"/>
      <c r="D19" s="17">
        <v>5</v>
      </c>
      <c r="E19" s="17"/>
      <c r="F19" s="17">
        <v>5</v>
      </c>
      <c r="G19" s="14">
        <v>0</v>
      </c>
      <c r="K19" s="19">
        <f t="shared" si="2"/>
        <v>0</v>
      </c>
      <c r="N19" s="19">
        <f t="shared" si="3"/>
        <v>0</v>
      </c>
      <c r="O19" s="20"/>
      <c r="P19" s="20"/>
      <c r="Q19" s="20"/>
      <c r="S19" s="19" t="e">
        <f t="shared" si="4"/>
        <v>#DIV/0!</v>
      </c>
      <c r="T19" s="19" t="e">
        <f t="shared" si="5"/>
        <v>#DIV/0!</v>
      </c>
      <c r="AA19" s="19">
        <f t="shared" si="6"/>
        <v>0</v>
      </c>
      <c r="AB19" s="19">
        <f t="shared" si="7"/>
        <v>0</v>
      </c>
      <c r="AC19" s="19">
        <f t="shared" si="8"/>
        <v>0</v>
      </c>
    </row>
    <row r="20" spans="1:29" ht="11.1" customHeight="1" outlineLevel="2" x14ac:dyDescent="0.2">
      <c r="A20" s="6" t="s">
        <v>65</v>
      </c>
      <c r="B20" s="6" t="s">
        <v>20</v>
      </c>
      <c r="C20" s="10">
        <v>101</v>
      </c>
      <c r="D20" s="10"/>
      <c r="E20" s="10">
        <v>57</v>
      </c>
      <c r="F20" s="10">
        <v>42</v>
      </c>
      <c r="G20" s="14">
        <f>VLOOKUP(A20,[1]TDSheet!$A:$G,7,0)</f>
        <v>0.5</v>
      </c>
      <c r="J20" s="19">
        <f>VLOOKUP(A20,[2]TDSheet!$A:$F,6,0)</f>
        <v>57</v>
      </c>
      <c r="K20" s="19">
        <f t="shared" si="2"/>
        <v>0</v>
      </c>
      <c r="N20" s="19">
        <f t="shared" si="3"/>
        <v>11.4</v>
      </c>
      <c r="O20" s="20">
        <v>80</v>
      </c>
      <c r="P20" s="20"/>
      <c r="Q20" s="20"/>
      <c r="S20" s="19">
        <f t="shared" si="4"/>
        <v>10.701754385964913</v>
      </c>
      <c r="T20" s="19">
        <f t="shared" si="5"/>
        <v>3.6842105263157894</v>
      </c>
      <c r="W20" s="19">
        <f>VLOOKUP(A20,[1]TDSheet!$A:$W,23,0)</f>
        <v>5.8</v>
      </c>
      <c r="X20" s="19">
        <f>VLOOKUP(A20,[1]TDSheet!$A:$X,24,0)</f>
        <v>12.2</v>
      </c>
      <c r="Y20" s="19">
        <f>VLOOKUP(A20,[1]TDSheet!$A:$N,14,0)</f>
        <v>7.8</v>
      </c>
      <c r="AA20" s="19">
        <f t="shared" si="6"/>
        <v>40</v>
      </c>
      <c r="AB20" s="19">
        <f t="shared" si="7"/>
        <v>0</v>
      </c>
      <c r="AC20" s="19">
        <f t="shared" si="8"/>
        <v>0</v>
      </c>
    </row>
    <row r="21" spans="1:29" ht="11.1" customHeight="1" outlineLevel="2" x14ac:dyDescent="0.2">
      <c r="A21" s="6" t="s">
        <v>66</v>
      </c>
      <c r="B21" s="6" t="s">
        <v>20</v>
      </c>
      <c r="C21" s="10">
        <v>3</v>
      </c>
      <c r="D21" s="10"/>
      <c r="E21" s="10"/>
      <c r="F21" s="10"/>
      <c r="G21" s="14">
        <f>VLOOKUP(A21,[1]TDSheet!$A:$G,7,0)</f>
        <v>0.3</v>
      </c>
      <c r="K21" s="19">
        <f t="shared" si="2"/>
        <v>0</v>
      </c>
      <c r="M21" s="19">
        <f>VLOOKUP(A21,[1]TDSheet!$A:$P,16,0)</f>
        <v>40</v>
      </c>
      <c r="N21" s="19">
        <f t="shared" si="3"/>
        <v>0</v>
      </c>
      <c r="O21" s="20"/>
      <c r="P21" s="20"/>
      <c r="Q21" s="20"/>
      <c r="S21" s="19" t="e">
        <f t="shared" si="4"/>
        <v>#DIV/0!</v>
      </c>
      <c r="T21" s="19" t="e">
        <f t="shared" si="5"/>
        <v>#DIV/0!</v>
      </c>
      <c r="W21" s="19">
        <f>VLOOKUP(A21,[1]TDSheet!$A:$W,23,0)</f>
        <v>1.4</v>
      </c>
      <c r="X21" s="19">
        <f>VLOOKUP(A21,[1]TDSheet!$A:$X,24,0)</f>
        <v>4.4000000000000004</v>
      </c>
      <c r="Y21" s="19">
        <f>VLOOKUP(A21,[1]TDSheet!$A:$N,14,0)</f>
        <v>4.8</v>
      </c>
      <c r="AA21" s="19">
        <f t="shared" si="6"/>
        <v>0</v>
      </c>
      <c r="AB21" s="19">
        <f t="shared" si="7"/>
        <v>0</v>
      </c>
      <c r="AC21" s="19">
        <f t="shared" si="8"/>
        <v>0</v>
      </c>
    </row>
    <row r="22" spans="1:29" ht="11.1" customHeight="1" outlineLevel="2" x14ac:dyDescent="0.2">
      <c r="A22" s="6" t="s">
        <v>67</v>
      </c>
      <c r="B22" s="6" t="s">
        <v>20</v>
      </c>
      <c r="C22" s="10">
        <v>20</v>
      </c>
      <c r="D22" s="10"/>
      <c r="E22" s="10">
        <v>4</v>
      </c>
      <c r="F22" s="10">
        <v>9</v>
      </c>
      <c r="G22" s="14">
        <f>VLOOKUP(A22,[1]TDSheet!$A:$G,7,0)</f>
        <v>0.5</v>
      </c>
      <c r="J22" s="19">
        <f>VLOOKUP(A22,[2]TDSheet!$A:$F,6,0)</f>
        <v>4</v>
      </c>
      <c r="K22" s="19">
        <f t="shared" si="2"/>
        <v>0</v>
      </c>
      <c r="N22" s="19">
        <f t="shared" si="3"/>
        <v>0.8</v>
      </c>
      <c r="O22" s="20"/>
      <c r="P22" s="20"/>
      <c r="Q22" s="20"/>
      <c r="S22" s="19">
        <f t="shared" si="4"/>
        <v>11.25</v>
      </c>
      <c r="T22" s="19">
        <f t="shared" si="5"/>
        <v>11.25</v>
      </c>
      <c r="W22" s="19">
        <f>VLOOKUP(A22,[1]TDSheet!$A:$W,23,0)</f>
        <v>1.8</v>
      </c>
      <c r="X22" s="19">
        <f>VLOOKUP(A22,[1]TDSheet!$A:$X,24,0)</f>
        <v>0.8</v>
      </c>
      <c r="Y22" s="19">
        <f>VLOOKUP(A22,[1]TDSheet!$A:$N,14,0)</f>
        <v>1.2</v>
      </c>
      <c r="AA22" s="19">
        <f t="shared" si="6"/>
        <v>0</v>
      </c>
      <c r="AB22" s="19">
        <f t="shared" si="7"/>
        <v>0</v>
      </c>
      <c r="AC22" s="19">
        <f t="shared" si="8"/>
        <v>0</v>
      </c>
    </row>
    <row r="23" spans="1:29" ht="11.1" customHeight="1" outlineLevel="2" x14ac:dyDescent="0.2">
      <c r="A23" s="16" t="s">
        <v>68</v>
      </c>
      <c r="B23" s="16" t="s">
        <v>20</v>
      </c>
      <c r="C23" s="17"/>
      <c r="D23" s="17">
        <v>47</v>
      </c>
      <c r="E23" s="17"/>
      <c r="F23" s="17">
        <v>47</v>
      </c>
      <c r="G23" s="18">
        <v>0</v>
      </c>
      <c r="K23" s="19">
        <f t="shared" si="2"/>
        <v>0</v>
      </c>
      <c r="N23" s="19">
        <f t="shared" si="3"/>
        <v>0</v>
      </c>
      <c r="O23" s="20"/>
      <c r="P23" s="20"/>
      <c r="Q23" s="20"/>
      <c r="S23" s="19" t="e">
        <f t="shared" si="4"/>
        <v>#DIV/0!</v>
      </c>
      <c r="T23" s="19" t="e">
        <f t="shared" si="5"/>
        <v>#DIV/0!</v>
      </c>
      <c r="AA23" s="19">
        <f t="shared" si="6"/>
        <v>0</v>
      </c>
      <c r="AB23" s="19">
        <f t="shared" si="7"/>
        <v>0</v>
      </c>
      <c r="AC23" s="19">
        <f t="shared" si="8"/>
        <v>0</v>
      </c>
    </row>
    <row r="24" spans="1:29" ht="11.1" customHeight="1" outlineLevel="2" x14ac:dyDescent="0.2">
      <c r="A24" s="6" t="s">
        <v>69</v>
      </c>
      <c r="B24" s="6" t="s">
        <v>20</v>
      </c>
      <c r="C24" s="10">
        <v>225</v>
      </c>
      <c r="D24" s="10">
        <v>2</v>
      </c>
      <c r="E24" s="10">
        <v>155</v>
      </c>
      <c r="F24" s="10">
        <v>22</v>
      </c>
      <c r="G24" s="14">
        <f>VLOOKUP(A24,[1]TDSheet!$A:$G,7,0)</f>
        <v>0.28000000000000003</v>
      </c>
      <c r="J24" s="19">
        <f>VLOOKUP(A24,[2]TDSheet!$A:$F,6,0)</f>
        <v>155</v>
      </c>
      <c r="K24" s="19">
        <f t="shared" si="2"/>
        <v>0</v>
      </c>
      <c r="M24" s="19">
        <f>VLOOKUP(A24,[1]TDSheet!$A:$P,16,0)</f>
        <v>370</v>
      </c>
      <c r="N24" s="19">
        <f t="shared" si="3"/>
        <v>31</v>
      </c>
      <c r="O24" s="20"/>
      <c r="P24" s="20"/>
      <c r="Q24" s="20"/>
      <c r="S24" s="19">
        <f t="shared" si="4"/>
        <v>12.64516129032258</v>
      </c>
      <c r="T24" s="19">
        <f t="shared" si="5"/>
        <v>12.64516129032258</v>
      </c>
      <c r="W24" s="19">
        <f>VLOOKUP(A24,[1]TDSheet!$A:$W,23,0)</f>
        <v>53</v>
      </c>
      <c r="X24" s="19">
        <f>VLOOKUP(A24,[1]TDSheet!$A:$X,24,0)</f>
        <v>32.200000000000003</v>
      </c>
      <c r="Y24" s="19">
        <f>VLOOKUP(A24,[1]TDSheet!$A:$N,14,0)</f>
        <v>46</v>
      </c>
      <c r="AA24" s="19">
        <f t="shared" si="6"/>
        <v>0</v>
      </c>
      <c r="AB24" s="19">
        <f t="shared" si="7"/>
        <v>0</v>
      </c>
      <c r="AC24" s="19">
        <f t="shared" si="8"/>
        <v>0</v>
      </c>
    </row>
    <row r="25" spans="1:29" ht="21.95" customHeight="1" outlineLevel="2" x14ac:dyDescent="0.2">
      <c r="A25" s="6" t="s">
        <v>70</v>
      </c>
      <c r="B25" s="6" t="s">
        <v>20</v>
      </c>
      <c r="C25" s="10">
        <v>12</v>
      </c>
      <c r="D25" s="10"/>
      <c r="E25" s="10">
        <v>12</v>
      </c>
      <c r="F25" s="10"/>
      <c r="G25" s="14">
        <f>VLOOKUP(A25,[1]TDSheet!$A:$G,7,0)</f>
        <v>0.42</v>
      </c>
      <c r="J25" s="19">
        <f>VLOOKUP(A25,[2]TDSheet!$A:$F,6,0)</f>
        <v>12</v>
      </c>
      <c r="K25" s="19">
        <f t="shared" si="2"/>
        <v>0</v>
      </c>
      <c r="M25" s="19">
        <f>VLOOKUP(A25,[1]TDSheet!$A:$P,16,0)</f>
        <v>20</v>
      </c>
      <c r="N25" s="19">
        <f t="shared" si="3"/>
        <v>2.4</v>
      </c>
      <c r="O25" s="20"/>
      <c r="P25" s="20"/>
      <c r="Q25" s="20"/>
      <c r="S25" s="19">
        <f t="shared" si="4"/>
        <v>8.3333333333333339</v>
      </c>
      <c r="T25" s="19">
        <f t="shared" si="5"/>
        <v>8.3333333333333339</v>
      </c>
      <c r="W25" s="19">
        <f>VLOOKUP(A25,[1]TDSheet!$A:$W,23,0)</f>
        <v>0.8</v>
      </c>
      <c r="X25" s="19">
        <f>VLOOKUP(A25,[1]TDSheet!$A:$X,24,0)</f>
        <v>1.2</v>
      </c>
      <c r="Y25" s="19">
        <f>VLOOKUP(A25,[1]TDSheet!$A:$N,14,0)</f>
        <v>2.8</v>
      </c>
      <c r="AA25" s="19">
        <f t="shared" si="6"/>
        <v>0</v>
      </c>
      <c r="AB25" s="19">
        <f t="shared" si="7"/>
        <v>0</v>
      </c>
      <c r="AC25" s="19">
        <f t="shared" si="8"/>
        <v>0</v>
      </c>
    </row>
    <row r="26" spans="1:29" ht="11.1" customHeight="1" outlineLevel="2" x14ac:dyDescent="0.2">
      <c r="A26" s="6" t="s">
        <v>71</v>
      </c>
      <c r="B26" s="6" t="s">
        <v>20</v>
      </c>
      <c r="C26" s="10">
        <v>78</v>
      </c>
      <c r="D26" s="10">
        <v>7</v>
      </c>
      <c r="E26" s="10">
        <v>8</v>
      </c>
      <c r="F26" s="10">
        <v>7</v>
      </c>
      <c r="G26" s="14">
        <f>VLOOKUP(A26,[1]TDSheet!$A:$G,7,0)</f>
        <v>0.42</v>
      </c>
      <c r="J26" s="19">
        <f>VLOOKUP(A26,[2]TDSheet!$A:$F,6,0)</f>
        <v>8</v>
      </c>
      <c r="K26" s="19">
        <f t="shared" si="2"/>
        <v>0</v>
      </c>
      <c r="M26" s="19">
        <f>VLOOKUP(A26,[1]TDSheet!$A:$P,16,0)</f>
        <v>750</v>
      </c>
      <c r="N26" s="19">
        <f t="shared" si="3"/>
        <v>1.6</v>
      </c>
      <c r="O26" s="20"/>
      <c r="P26" s="20"/>
      <c r="Q26" s="20"/>
      <c r="S26" s="19">
        <f t="shared" si="4"/>
        <v>473.125</v>
      </c>
      <c r="T26" s="19">
        <f t="shared" si="5"/>
        <v>473.125</v>
      </c>
      <c r="W26" s="19">
        <f>VLOOKUP(A26,[1]TDSheet!$A:$W,23,0)</f>
        <v>61.2</v>
      </c>
      <c r="X26" s="19">
        <f>VLOOKUP(A26,[1]TDSheet!$A:$X,24,0)</f>
        <v>25.4</v>
      </c>
      <c r="Y26" s="19">
        <f>VLOOKUP(A26,[1]TDSheet!$A:$N,14,0)</f>
        <v>94.2</v>
      </c>
      <c r="AA26" s="19">
        <f t="shared" si="6"/>
        <v>0</v>
      </c>
      <c r="AB26" s="19">
        <f t="shared" si="7"/>
        <v>0</v>
      </c>
      <c r="AC26" s="19">
        <f t="shared" si="8"/>
        <v>0</v>
      </c>
    </row>
    <row r="27" spans="1:29" ht="11.1" customHeight="1" outlineLevel="2" x14ac:dyDescent="0.2">
      <c r="A27" s="16" t="s">
        <v>72</v>
      </c>
      <c r="B27" s="16" t="s">
        <v>20</v>
      </c>
      <c r="C27" s="17"/>
      <c r="D27" s="17">
        <v>72</v>
      </c>
      <c r="E27" s="17"/>
      <c r="F27" s="17">
        <v>72</v>
      </c>
      <c r="G27" s="18">
        <v>0</v>
      </c>
      <c r="K27" s="19">
        <f t="shared" si="2"/>
        <v>0</v>
      </c>
      <c r="N27" s="19">
        <f t="shared" si="3"/>
        <v>0</v>
      </c>
      <c r="O27" s="20"/>
      <c r="P27" s="20"/>
      <c r="Q27" s="20"/>
      <c r="S27" s="19" t="e">
        <f t="shared" si="4"/>
        <v>#DIV/0!</v>
      </c>
      <c r="T27" s="19" t="e">
        <f t="shared" si="5"/>
        <v>#DIV/0!</v>
      </c>
      <c r="W27" s="19">
        <v>0</v>
      </c>
      <c r="X27" s="19">
        <v>0</v>
      </c>
      <c r="Y27" s="19">
        <v>0</v>
      </c>
      <c r="AA27" s="19">
        <f t="shared" si="6"/>
        <v>0</v>
      </c>
      <c r="AB27" s="19">
        <f t="shared" si="7"/>
        <v>0</v>
      </c>
      <c r="AC27" s="19">
        <f t="shared" si="8"/>
        <v>0</v>
      </c>
    </row>
    <row r="28" spans="1:29" ht="11.1" customHeight="1" outlineLevel="2" x14ac:dyDescent="0.2">
      <c r="A28" s="6" t="s">
        <v>30</v>
      </c>
      <c r="B28" s="6" t="s">
        <v>9</v>
      </c>
      <c r="C28" s="10">
        <v>929.09799999999996</v>
      </c>
      <c r="D28" s="10">
        <v>1104.3420000000001</v>
      </c>
      <c r="E28" s="10">
        <v>741.24699999999996</v>
      </c>
      <c r="F28" s="10">
        <v>1053.338</v>
      </c>
      <c r="G28" s="14">
        <f>VLOOKUP(A28,[1]TDSheet!$A:$G,7,0)</f>
        <v>1</v>
      </c>
      <c r="J28" s="19">
        <f>VLOOKUP(A28,[2]TDSheet!$A:$F,6,0)</f>
        <v>741.24699999999996</v>
      </c>
      <c r="K28" s="19">
        <f t="shared" si="2"/>
        <v>0</v>
      </c>
      <c r="N28" s="19">
        <f t="shared" si="3"/>
        <v>148.24939999999998</v>
      </c>
      <c r="O28" s="20">
        <v>300</v>
      </c>
      <c r="P28" s="20"/>
      <c r="Q28" s="20"/>
      <c r="S28" s="19">
        <f t="shared" si="4"/>
        <v>9.1287924268158935</v>
      </c>
      <c r="T28" s="19">
        <f t="shared" si="5"/>
        <v>7.1051754678265144</v>
      </c>
      <c r="W28" s="19">
        <f>VLOOKUP(A28,[1]TDSheet!$A:$W,23,0)</f>
        <v>133.05540000000002</v>
      </c>
      <c r="X28" s="19">
        <f>VLOOKUP(A28,[1]TDSheet!$A:$X,24,0)</f>
        <v>138.9898</v>
      </c>
      <c r="Y28" s="19">
        <f>VLOOKUP(A28,[1]TDSheet!$A:$N,14,0)</f>
        <v>165.49200000000002</v>
      </c>
      <c r="AA28" s="19">
        <f t="shared" si="6"/>
        <v>300</v>
      </c>
      <c r="AB28" s="19">
        <f t="shared" si="7"/>
        <v>0</v>
      </c>
      <c r="AC28" s="19">
        <f t="shared" si="8"/>
        <v>0</v>
      </c>
    </row>
    <row r="29" spans="1:29" ht="11.1" customHeight="1" outlineLevel="2" x14ac:dyDescent="0.2">
      <c r="A29" s="6" t="s">
        <v>31</v>
      </c>
      <c r="B29" s="6" t="s">
        <v>9</v>
      </c>
      <c r="C29" s="10">
        <v>5804.5550000000003</v>
      </c>
      <c r="D29" s="10">
        <v>34.427999999999997</v>
      </c>
      <c r="E29" s="10">
        <v>2863.2139999999999</v>
      </c>
      <c r="F29" s="10">
        <v>2575.9389999999999</v>
      </c>
      <c r="G29" s="14">
        <f>VLOOKUP(A29,[1]TDSheet!$A:$G,7,0)</f>
        <v>1</v>
      </c>
      <c r="J29" s="19">
        <f>VLOOKUP(A29,[2]TDSheet!$A:$F,6,0)</f>
        <v>2863.2139999999999</v>
      </c>
      <c r="K29" s="19">
        <f t="shared" si="2"/>
        <v>0</v>
      </c>
      <c r="N29" s="19">
        <f t="shared" si="3"/>
        <v>572.64279999999997</v>
      </c>
      <c r="O29" s="20">
        <v>2800</v>
      </c>
      <c r="P29" s="20"/>
      <c r="Q29" s="20"/>
      <c r="S29" s="19">
        <f t="shared" si="4"/>
        <v>9.387944806081558</v>
      </c>
      <c r="T29" s="19">
        <f t="shared" si="5"/>
        <v>4.4983347385141315</v>
      </c>
      <c r="W29" s="19">
        <f>VLOOKUP(A29,[1]TDSheet!$A:$W,23,0)</f>
        <v>453.98760000000004</v>
      </c>
      <c r="X29" s="19">
        <f>VLOOKUP(A29,[1]TDSheet!$A:$X,24,0)</f>
        <v>549.21379999999999</v>
      </c>
      <c r="Y29" s="19">
        <f>VLOOKUP(A29,[1]TDSheet!$A:$N,14,0)</f>
        <v>312.83139999999997</v>
      </c>
      <c r="AA29" s="19">
        <f t="shared" si="6"/>
        <v>2800</v>
      </c>
      <c r="AB29" s="19">
        <f t="shared" si="7"/>
        <v>0</v>
      </c>
      <c r="AC29" s="19">
        <f t="shared" si="8"/>
        <v>0</v>
      </c>
    </row>
    <row r="30" spans="1:29" ht="21.95" customHeight="1" outlineLevel="2" x14ac:dyDescent="0.2">
      <c r="A30" s="27" t="s">
        <v>103</v>
      </c>
      <c r="B30" s="6" t="s">
        <v>9</v>
      </c>
      <c r="C30" s="10">
        <v>22.001000000000001</v>
      </c>
      <c r="D30" s="10">
        <v>8.6989999999999998</v>
      </c>
      <c r="E30" s="10">
        <v>27.155000000000001</v>
      </c>
      <c r="F30" s="10">
        <v>3.5449999999999999</v>
      </c>
      <c r="G30" s="14">
        <v>1</v>
      </c>
      <c r="J30" s="19">
        <v>27.155000000000001</v>
      </c>
      <c r="K30" s="19">
        <v>0</v>
      </c>
      <c r="M30" s="19">
        <v>95</v>
      </c>
      <c r="N30" s="19">
        <v>5.431</v>
      </c>
      <c r="O30" s="20"/>
      <c r="P30" s="20"/>
      <c r="Q30" s="20"/>
      <c r="S30" s="19">
        <v>18.144908856564168</v>
      </c>
      <c r="T30" s="19">
        <v>18.144908856564168</v>
      </c>
      <c r="W30" s="19">
        <v>5.1322000000000001</v>
      </c>
      <c r="X30" s="19">
        <v>4.3542000000000005</v>
      </c>
      <c r="Y30" s="19">
        <v>11.8154</v>
      </c>
      <c r="AA30" s="19">
        <v>0</v>
      </c>
      <c r="AB30" s="19">
        <v>0</v>
      </c>
      <c r="AC30" s="19">
        <v>0</v>
      </c>
    </row>
    <row r="31" spans="1:29" ht="11.1" customHeight="1" outlineLevel="2" x14ac:dyDescent="0.2">
      <c r="A31" s="6" t="s">
        <v>33</v>
      </c>
      <c r="B31" s="6" t="s">
        <v>9</v>
      </c>
      <c r="C31" s="10">
        <v>1513.385</v>
      </c>
      <c r="D31" s="10">
        <v>855.27</v>
      </c>
      <c r="E31" s="10">
        <v>1415.462</v>
      </c>
      <c r="F31" s="10">
        <v>765.76499999999999</v>
      </c>
      <c r="G31" s="14">
        <f>VLOOKUP(A31,[1]TDSheet!$A:$G,7,0)</f>
        <v>1</v>
      </c>
      <c r="J31" s="19">
        <f>VLOOKUP(A31,[2]TDSheet!$A:$F,6,0)</f>
        <v>1415.462</v>
      </c>
      <c r="K31" s="19">
        <f t="shared" si="2"/>
        <v>0</v>
      </c>
      <c r="M31" s="19">
        <f>VLOOKUP(A31,[1]TDSheet!$A:$P,16,0)</f>
        <v>100</v>
      </c>
      <c r="N31" s="19">
        <f t="shared" si="3"/>
        <v>283.0924</v>
      </c>
      <c r="O31" s="20">
        <v>1600</v>
      </c>
      <c r="P31" s="20"/>
      <c r="Q31" s="20"/>
      <c r="S31" s="19">
        <f t="shared" si="4"/>
        <v>8.7101066648203904</v>
      </c>
      <c r="T31" s="19">
        <f t="shared" si="5"/>
        <v>3.0582417613471784</v>
      </c>
      <c r="W31" s="19">
        <f>VLOOKUP(A31,[1]TDSheet!$A:$W,23,0)</f>
        <v>189.9616</v>
      </c>
      <c r="X31" s="19">
        <f>VLOOKUP(A31,[1]TDSheet!$A:$X,24,0)</f>
        <v>233.994</v>
      </c>
      <c r="Y31" s="19">
        <f>VLOOKUP(A31,[1]TDSheet!$A:$N,14,0)</f>
        <v>205.29899999999998</v>
      </c>
      <c r="AA31" s="19">
        <f t="shared" si="6"/>
        <v>1600</v>
      </c>
      <c r="AB31" s="19">
        <f t="shared" si="7"/>
        <v>0</v>
      </c>
      <c r="AC31" s="19">
        <f t="shared" si="8"/>
        <v>0</v>
      </c>
    </row>
    <row r="32" spans="1:29" ht="11.1" customHeight="1" outlineLevel="2" x14ac:dyDescent="0.2">
      <c r="A32" s="16" t="s">
        <v>34</v>
      </c>
      <c r="B32" s="16" t="s">
        <v>9</v>
      </c>
      <c r="C32" s="17"/>
      <c r="D32" s="17">
        <v>7.665</v>
      </c>
      <c r="E32" s="17">
        <v>5.09</v>
      </c>
      <c r="F32" s="17">
        <v>2.5750000000000002</v>
      </c>
      <c r="G32" s="14">
        <v>0</v>
      </c>
      <c r="J32" s="19">
        <f>VLOOKUP(A32,[2]TDSheet!$A:$F,6,0)</f>
        <v>5.09</v>
      </c>
      <c r="K32" s="19">
        <f t="shared" si="2"/>
        <v>0</v>
      </c>
      <c r="N32" s="19">
        <f t="shared" si="3"/>
        <v>1.018</v>
      </c>
      <c r="O32" s="20"/>
      <c r="P32" s="20"/>
      <c r="Q32" s="20"/>
      <c r="S32" s="19">
        <f t="shared" si="4"/>
        <v>2.5294695481335956</v>
      </c>
      <c r="T32" s="19">
        <f t="shared" si="5"/>
        <v>2.5294695481335956</v>
      </c>
      <c r="W32" s="19">
        <v>0</v>
      </c>
      <c r="X32" s="19">
        <v>0</v>
      </c>
      <c r="Y32" s="19">
        <v>0</v>
      </c>
      <c r="AA32" s="19">
        <f t="shared" si="6"/>
        <v>0</v>
      </c>
      <c r="AB32" s="19">
        <f t="shared" si="7"/>
        <v>0</v>
      </c>
      <c r="AC32" s="19">
        <f t="shared" si="8"/>
        <v>0</v>
      </c>
    </row>
    <row r="33" spans="1:29" ht="11.1" customHeight="1" outlineLevel="2" x14ac:dyDescent="0.2">
      <c r="A33" s="6" t="s">
        <v>35</v>
      </c>
      <c r="B33" s="6" t="s">
        <v>9</v>
      </c>
      <c r="C33" s="10">
        <v>7537.9650000000001</v>
      </c>
      <c r="D33" s="10">
        <v>11.055</v>
      </c>
      <c r="E33" s="10">
        <v>5375.8559999999998</v>
      </c>
      <c r="F33" s="10">
        <v>1829.0239999999999</v>
      </c>
      <c r="G33" s="14">
        <f>VLOOKUP(A33,[1]TDSheet!$A:$G,7,0)</f>
        <v>1</v>
      </c>
      <c r="J33" s="19">
        <f>VLOOKUP(A33,[2]TDSheet!$A:$F,6,0)</f>
        <v>5375.8559999999998</v>
      </c>
      <c r="K33" s="19">
        <f t="shared" si="2"/>
        <v>0</v>
      </c>
      <c r="N33" s="19">
        <f t="shared" si="3"/>
        <v>1075.1712</v>
      </c>
      <c r="O33" s="20"/>
      <c r="P33" s="20">
        <v>9000</v>
      </c>
      <c r="Q33" s="20"/>
      <c r="S33" s="19">
        <f t="shared" si="4"/>
        <v>10.07190668797676</v>
      </c>
      <c r="T33" s="19">
        <f t="shared" si="5"/>
        <v>1.701146756907179</v>
      </c>
      <c r="W33" s="19">
        <f>VLOOKUP(A33,[1]TDSheet!$A:$W,23,0)</f>
        <v>575.16319999999996</v>
      </c>
      <c r="X33" s="19">
        <f>VLOOKUP(A33,[1]TDSheet!$A:$X,24,0)</f>
        <v>783.30240000000003</v>
      </c>
      <c r="Y33" s="19">
        <f>VLOOKUP(A33,[1]TDSheet!$A:$N,14,0)</f>
        <v>515.13040000000001</v>
      </c>
      <c r="AA33" s="19">
        <f t="shared" si="6"/>
        <v>0</v>
      </c>
      <c r="AB33" s="19">
        <f t="shared" si="7"/>
        <v>9000</v>
      </c>
      <c r="AC33" s="19">
        <f t="shared" si="8"/>
        <v>0</v>
      </c>
    </row>
    <row r="34" spans="1:29" ht="11.1" customHeight="1" outlineLevel="2" x14ac:dyDescent="0.2">
      <c r="A34" s="16" t="s">
        <v>36</v>
      </c>
      <c r="B34" s="16" t="s">
        <v>9</v>
      </c>
      <c r="C34" s="17">
        <v>531.38499999999999</v>
      </c>
      <c r="D34" s="17"/>
      <c r="E34" s="17">
        <v>229.38800000000001</v>
      </c>
      <c r="F34" s="17">
        <v>273.01</v>
      </c>
      <c r="G34" s="14">
        <f>VLOOKUP(A34,[1]TDSheet!$A:$G,7,0)</f>
        <v>0</v>
      </c>
      <c r="J34" s="19">
        <f>VLOOKUP(A34,[2]TDSheet!$A:$F,6,0)</f>
        <v>229.38800000000001</v>
      </c>
      <c r="K34" s="19">
        <f t="shared" si="2"/>
        <v>0</v>
      </c>
      <c r="N34" s="19">
        <f t="shared" si="3"/>
        <v>45.877600000000001</v>
      </c>
      <c r="O34" s="24"/>
      <c r="P34" s="20"/>
      <c r="Q34" s="20"/>
      <c r="S34" s="19">
        <f t="shared" si="4"/>
        <v>5.9508343941269812</v>
      </c>
      <c r="T34" s="19">
        <f t="shared" si="5"/>
        <v>5.9508343941269812</v>
      </c>
      <c r="W34" s="19">
        <f>VLOOKUP(A34,[1]TDSheet!$A:$W,23,0)</f>
        <v>78.885999999999996</v>
      </c>
      <c r="X34" s="19">
        <f>VLOOKUP(A34,[1]TDSheet!$A:$X,24,0)</f>
        <v>4.3029999999999999</v>
      </c>
      <c r="Y34" s="19">
        <f>VLOOKUP(A34,[1]TDSheet!$A:$N,14,0)</f>
        <v>18.318000000000001</v>
      </c>
      <c r="Z34" s="25" t="s">
        <v>101</v>
      </c>
      <c r="AA34" s="19">
        <f t="shared" si="6"/>
        <v>0</v>
      </c>
      <c r="AB34" s="19">
        <f t="shared" si="7"/>
        <v>0</v>
      </c>
      <c r="AC34" s="19">
        <f t="shared" si="8"/>
        <v>0</v>
      </c>
    </row>
    <row r="35" spans="1:29" ht="11.1" customHeight="1" outlineLevel="2" x14ac:dyDescent="0.2">
      <c r="A35" s="6" t="s">
        <v>37</v>
      </c>
      <c r="B35" s="6" t="s">
        <v>9</v>
      </c>
      <c r="C35" s="10">
        <v>342.95499999999998</v>
      </c>
      <c r="D35" s="10">
        <v>1.0999999999999999E-2</v>
      </c>
      <c r="E35" s="10">
        <v>202.697</v>
      </c>
      <c r="F35" s="10"/>
      <c r="G35" s="14">
        <f>VLOOKUP(A35,[1]TDSheet!$A:$G,7,0)</f>
        <v>1</v>
      </c>
      <c r="J35" s="19">
        <f>VLOOKUP(A35,[2]TDSheet!$A:$F,6,0)</f>
        <v>202.697</v>
      </c>
      <c r="K35" s="19">
        <f t="shared" si="2"/>
        <v>0</v>
      </c>
      <c r="M35" s="19">
        <f>VLOOKUP(A35,[1]TDSheet!$A:$P,16,0)</f>
        <v>60</v>
      </c>
      <c r="N35" s="19">
        <f t="shared" si="3"/>
        <v>40.539400000000001</v>
      </c>
      <c r="O35" s="20">
        <v>300</v>
      </c>
      <c r="P35" s="20"/>
      <c r="Q35" s="20"/>
      <c r="S35" s="19">
        <f t="shared" si="4"/>
        <v>8.8802498310285802</v>
      </c>
      <c r="T35" s="19">
        <f t="shared" si="5"/>
        <v>1.4800416385047632</v>
      </c>
      <c r="W35" s="19">
        <f>VLOOKUP(A35,[1]TDSheet!$A:$W,23,0)</f>
        <v>30.537200000000002</v>
      </c>
      <c r="X35" s="19">
        <f>VLOOKUP(A35,[1]TDSheet!$A:$X,24,0)</f>
        <v>36.1038</v>
      </c>
      <c r="Y35" s="19">
        <f>VLOOKUP(A35,[1]TDSheet!$A:$N,14,0)</f>
        <v>30.349</v>
      </c>
      <c r="AA35" s="19">
        <f t="shared" si="6"/>
        <v>300</v>
      </c>
      <c r="AB35" s="19">
        <f t="shared" si="7"/>
        <v>0</v>
      </c>
      <c r="AC35" s="19">
        <f t="shared" si="8"/>
        <v>0</v>
      </c>
    </row>
    <row r="36" spans="1:29" ht="11.1" customHeight="1" outlineLevel="2" x14ac:dyDescent="0.2">
      <c r="A36" s="6" t="s">
        <v>38</v>
      </c>
      <c r="B36" s="6" t="s">
        <v>9</v>
      </c>
      <c r="C36" s="10">
        <v>328.48500000000001</v>
      </c>
      <c r="D36" s="10">
        <v>1900.61</v>
      </c>
      <c r="E36" s="10">
        <v>95.563000000000002</v>
      </c>
      <c r="F36" s="10">
        <v>1809.4770000000001</v>
      </c>
      <c r="G36" s="14">
        <f>VLOOKUP(A36,[1]TDSheet!$A:$G,7,0)</f>
        <v>1</v>
      </c>
      <c r="J36" s="19">
        <f>VLOOKUP(A36,[2]TDSheet!$A:$F,6,0)</f>
        <v>95.563000000000002</v>
      </c>
      <c r="K36" s="19">
        <f t="shared" si="2"/>
        <v>0</v>
      </c>
      <c r="N36" s="19">
        <f t="shared" si="3"/>
        <v>19.1126</v>
      </c>
      <c r="O36" s="20"/>
      <c r="P36" s="20"/>
      <c r="Q36" s="20"/>
      <c r="S36" s="19">
        <f t="shared" si="4"/>
        <v>94.674560237748921</v>
      </c>
      <c r="T36" s="19">
        <f t="shared" si="5"/>
        <v>94.674560237748921</v>
      </c>
      <c r="W36" s="19">
        <f>VLOOKUP(A36,[1]TDSheet!$A:$W,23,0)</f>
        <v>171.03960000000001</v>
      </c>
      <c r="X36" s="19">
        <f>VLOOKUP(A36,[1]TDSheet!$A:$X,24,0)</f>
        <v>103.7026</v>
      </c>
      <c r="Y36" s="19">
        <f>VLOOKUP(A36,[1]TDSheet!$A:$N,14,0)</f>
        <v>251.108</v>
      </c>
      <c r="AA36" s="19">
        <f t="shared" si="6"/>
        <v>0</v>
      </c>
      <c r="AB36" s="19">
        <f t="shared" si="7"/>
        <v>0</v>
      </c>
      <c r="AC36" s="19">
        <f t="shared" si="8"/>
        <v>0</v>
      </c>
    </row>
    <row r="37" spans="1:29" ht="11.1" customHeight="1" outlineLevel="2" x14ac:dyDescent="0.2">
      <c r="A37" s="6" t="s">
        <v>39</v>
      </c>
      <c r="B37" s="6" t="s">
        <v>9</v>
      </c>
      <c r="C37" s="10">
        <v>3222.105</v>
      </c>
      <c r="D37" s="10">
        <v>2057.3780000000002</v>
      </c>
      <c r="E37" s="10">
        <v>2847.6179999999999</v>
      </c>
      <c r="F37" s="10">
        <v>2058.933</v>
      </c>
      <c r="G37" s="14">
        <f>VLOOKUP(A37,[1]TDSheet!$A:$G,7,0)</f>
        <v>1</v>
      </c>
      <c r="J37" s="19">
        <f>VLOOKUP(A37,[2]TDSheet!$A:$F,6,0)</f>
        <v>2847.6179999999999</v>
      </c>
      <c r="K37" s="19">
        <f t="shared" si="2"/>
        <v>0</v>
      </c>
      <c r="N37" s="19">
        <f t="shared" si="3"/>
        <v>569.52359999999999</v>
      </c>
      <c r="O37" s="20"/>
      <c r="P37" s="20"/>
      <c r="Q37" s="20">
        <v>4200</v>
      </c>
      <c r="S37" s="19">
        <f t="shared" si="4"/>
        <v>10.989769344062301</v>
      </c>
      <c r="T37" s="19">
        <f t="shared" si="5"/>
        <v>3.6151846912050702</v>
      </c>
      <c r="W37" s="19">
        <f>VLOOKUP(A37,[1]TDSheet!$A:$W,23,0)</f>
        <v>745.74399999999991</v>
      </c>
      <c r="X37" s="19">
        <f>VLOOKUP(A37,[1]TDSheet!$A:$X,24,0)</f>
        <v>390.19279999999998</v>
      </c>
      <c r="Y37" s="19">
        <f>VLOOKUP(A37,[1]TDSheet!$A:$N,14,0)</f>
        <v>426.30919999999998</v>
      </c>
      <c r="AA37" s="19">
        <f t="shared" si="6"/>
        <v>0</v>
      </c>
      <c r="AB37" s="19">
        <f t="shared" si="7"/>
        <v>0</v>
      </c>
      <c r="AC37" s="19">
        <f t="shared" si="8"/>
        <v>4200</v>
      </c>
    </row>
    <row r="38" spans="1:29" ht="21.95" customHeight="1" outlineLevel="2" x14ac:dyDescent="0.2">
      <c r="A38" s="6" t="s">
        <v>40</v>
      </c>
      <c r="B38" s="6" t="s">
        <v>9</v>
      </c>
      <c r="C38" s="10">
        <v>1405.11</v>
      </c>
      <c r="D38" s="10">
        <v>1056.0740000000001</v>
      </c>
      <c r="E38" s="10">
        <v>1242.9570000000001</v>
      </c>
      <c r="F38" s="10">
        <v>1050.2570000000001</v>
      </c>
      <c r="G38" s="14">
        <f>VLOOKUP(A38,[1]TDSheet!$A:$G,7,0)</f>
        <v>1</v>
      </c>
      <c r="J38" s="19">
        <f>VLOOKUP(A38,[2]TDSheet!$A:$F,6,0)</f>
        <v>1242.9570000000001</v>
      </c>
      <c r="K38" s="19">
        <f t="shared" si="2"/>
        <v>0</v>
      </c>
      <c r="M38" s="19">
        <f>VLOOKUP(A38,[1]TDSheet!$A:$P,16,0)</f>
        <v>100</v>
      </c>
      <c r="N38" s="19">
        <f t="shared" si="3"/>
        <v>248.59140000000002</v>
      </c>
      <c r="O38" s="20">
        <v>1100</v>
      </c>
      <c r="P38" s="20"/>
      <c r="Q38" s="20"/>
      <c r="S38" s="19">
        <f t="shared" si="4"/>
        <v>9.0520307621261225</v>
      </c>
      <c r="T38" s="19">
        <f t="shared" si="5"/>
        <v>4.6270989261897233</v>
      </c>
      <c r="W38" s="19">
        <f>VLOOKUP(A38,[1]TDSheet!$A:$W,23,0)</f>
        <v>297.26220000000001</v>
      </c>
      <c r="X38" s="19">
        <f>VLOOKUP(A38,[1]TDSheet!$A:$X,24,0)</f>
        <v>115.6614</v>
      </c>
      <c r="Y38" s="19">
        <f>VLOOKUP(A38,[1]TDSheet!$A:$N,14,0)</f>
        <v>191.49939999999998</v>
      </c>
      <c r="AA38" s="19">
        <f t="shared" si="6"/>
        <v>1100</v>
      </c>
      <c r="AB38" s="19">
        <f t="shared" si="7"/>
        <v>0</v>
      </c>
      <c r="AC38" s="19">
        <f t="shared" si="8"/>
        <v>0</v>
      </c>
    </row>
    <row r="39" spans="1:29" ht="11.1" customHeight="1" outlineLevel="2" x14ac:dyDescent="0.2">
      <c r="A39" s="6" t="s">
        <v>41</v>
      </c>
      <c r="B39" s="6" t="s">
        <v>9</v>
      </c>
      <c r="C39" s="10">
        <v>590.19200000000001</v>
      </c>
      <c r="D39" s="10">
        <v>1.716</v>
      </c>
      <c r="E39" s="10">
        <v>422.54599999999999</v>
      </c>
      <c r="F39" s="10"/>
      <c r="G39" s="14">
        <f>VLOOKUP(A39,[1]TDSheet!$A:$G,7,0)</f>
        <v>1</v>
      </c>
      <c r="J39" s="19">
        <f>VLOOKUP(A39,[2]TDSheet!$A:$F,6,0)</f>
        <v>422.54599999999999</v>
      </c>
      <c r="K39" s="19">
        <f t="shared" si="2"/>
        <v>0</v>
      </c>
      <c r="M39" s="19">
        <f>VLOOKUP(A39,[1]TDSheet!$A:$P,16,0)</f>
        <v>800</v>
      </c>
      <c r="N39" s="19">
        <f t="shared" si="3"/>
        <v>84.509199999999993</v>
      </c>
      <c r="O39" s="20">
        <v>50</v>
      </c>
      <c r="P39" s="20"/>
      <c r="Q39" s="20"/>
      <c r="S39" s="19">
        <f t="shared" si="4"/>
        <v>10.05807651711293</v>
      </c>
      <c r="T39" s="19">
        <f t="shared" si="5"/>
        <v>9.4664249572827579</v>
      </c>
      <c r="W39" s="19">
        <f>VLOOKUP(A39,[1]TDSheet!$A:$W,23,0)</f>
        <v>80.68719999999999</v>
      </c>
      <c r="X39" s="19">
        <f>VLOOKUP(A39,[1]TDSheet!$A:$X,24,0)</f>
        <v>81.679000000000002</v>
      </c>
      <c r="Y39" s="19">
        <f>VLOOKUP(A39,[1]TDSheet!$A:$N,14,0)</f>
        <v>109.39359999999999</v>
      </c>
      <c r="AA39" s="19">
        <f t="shared" si="6"/>
        <v>50</v>
      </c>
      <c r="AB39" s="19">
        <f t="shared" si="7"/>
        <v>0</v>
      </c>
      <c r="AC39" s="19">
        <f t="shared" si="8"/>
        <v>0</v>
      </c>
    </row>
    <row r="40" spans="1:29" ht="11.1" customHeight="1" outlineLevel="2" x14ac:dyDescent="0.2">
      <c r="A40" s="6" t="s">
        <v>42</v>
      </c>
      <c r="B40" s="6" t="s">
        <v>9</v>
      </c>
      <c r="C40" s="10">
        <v>671.75199999999995</v>
      </c>
      <c r="D40" s="10">
        <v>1151.1420000000001</v>
      </c>
      <c r="E40" s="10">
        <v>433.536</v>
      </c>
      <c r="F40" s="10">
        <v>1132.625</v>
      </c>
      <c r="G40" s="14">
        <f>VLOOKUP(A40,[1]TDSheet!$A:$G,7,0)</f>
        <v>1</v>
      </c>
      <c r="J40" s="19">
        <f>VLOOKUP(A40,[2]TDSheet!$A:$F,6,0)</f>
        <v>433.536</v>
      </c>
      <c r="K40" s="19">
        <f t="shared" si="2"/>
        <v>0</v>
      </c>
      <c r="N40" s="19">
        <f t="shared" si="3"/>
        <v>86.7072</v>
      </c>
      <c r="O40" s="20"/>
      <c r="P40" s="20"/>
      <c r="Q40" s="20"/>
      <c r="S40" s="19">
        <f t="shared" si="4"/>
        <v>13.06264070342486</v>
      </c>
      <c r="T40" s="19">
        <f t="shared" si="5"/>
        <v>13.06264070342486</v>
      </c>
      <c r="W40" s="19">
        <f>VLOOKUP(A40,[1]TDSheet!$A:$W,23,0)</f>
        <v>104.27619999999999</v>
      </c>
      <c r="X40" s="19">
        <f>VLOOKUP(A40,[1]TDSheet!$A:$X,24,0)</f>
        <v>105.66420000000001</v>
      </c>
      <c r="Y40" s="19">
        <f>VLOOKUP(A40,[1]TDSheet!$A:$N,14,0)</f>
        <v>138.80500000000001</v>
      </c>
      <c r="AA40" s="19">
        <f t="shared" si="6"/>
        <v>0</v>
      </c>
      <c r="AB40" s="19">
        <f t="shared" si="7"/>
        <v>0</v>
      </c>
      <c r="AC40" s="19">
        <f t="shared" si="8"/>
        <v>0</v>
      </c>
    </row>
    <row r="41" spans="1:29" ht="11.1" customHeight="1" outlineLevel="2" x14ac:dyDescent="0.2">
      <c r="A41" s="6" t="s">
        <v>43</v>
      </c>
      <c r="B41" s="6" t="s">
        <v>9</v>
      </c>
      <c r="C41" s="10">
        <v>36.784999999999997</v>
      </c>
      <c r="D41" s="10">
        <v>0.152</v>
      </c>
      <c r="E41" s="10">
        <v>28.731000000000002</v>
      </c>
      <c r="F41" s="10"/>
      <c r="G41" s="14">
        <f>VLOOKUP(A41,[1]TDSheet!$A:$G,7,0)</f>
        <v>1</v>
      </c>
      <c r="J41" s="19">
        <f>VLOOKUP(A41,[2]TDSheet!$A:$F,6,0)</f>
        <v>28.731000000000002</v>
      </c>
      <c r="K41" s="19">
        <f t="shared" si="2"/>
        <v>0</v>
      </c>
      <c r="M41" s="19">
        <f>VLOOKUP(A41,[1]TDSheet!$A:$P,16,0)</f>
        <v>50</v>
      </c>
      <c r="N41" s="19">
        <f t="shared" si="3"/>
        <v>5.7462</v>
      </c>
      <c r="O41" s="20"/>
      <c r="P41" s="20"/>
      <c r="Q41" s="20"/>
      <c r="S41" s="19">
        <f t="shared" si="4"/>
        <v>8.701402666109777</v>
      </c>
      <c r="T41" s="19">
        <f t="shared" si="5"/>
        <v>8.701402666109777</v>
      </c>
      <c r="W41" s="19">
        <f>VLOOKUP(A41,[1]TDSheet!$A:$W,23,0)</f>
        <v>6.4260000000000002</v>
      </c>
      <c r="X41" s="19">
        <f>VLOOKUP(A41,[1]TDSheet!$A:$X,24,0)</f>
        <v>2.0859999999999999</v>
      </c>
      <c r="Y41" s="19">
        <f>VLOOKUP(A41,[1]TDSheet!$A:$N,14,0)</f>
        <v>6.4555999999999996</v>
      </c>
      <c r="AA41" s="19">
        <f t="shared" si="6"/>
        <v>0</v>
      </c>
      <c r="AB41" s="19">
        <f t="shared" si="7"/>
        <v>0</v>
      </c>
      <c r="AC41" s="19">
        <f t="shared" si="8"/>
        <v>0</v>
      </c>
    </row>
    <row r="42" spans="1:29" ht="11.1" customHeight="1" outlineLevel="2" x14ac:dyDescent="0.2">
      <c r="A42" s="6" t="s">
        <v>44</v>
      </c>
      <c r="B42" s="6" t="s">
        <v>9</v>
      </c>
      <c r="C42" s="10">
        <v>1076.403</v>
      </c>
      <c r="D42" s="10">
        <v>1253.0350000000001</v>
      </c>
      <c r="E42" s="10">
        <v>976.96699999999998</v>
      </c>
      <c r="F42" s="10">
        <v>1234.576</v>
      </c>
      <c r="G42" s="14">
        <f>VLOOKUP(A42,[1]TDSheet!$A:$G,7,0)</f>
        <v>1</v>
      </c>
      <c r="J42" s="19">
        <f>VLOOKUP(A42,[2]TDSheet!$A:$F,6,0)</f>
        <v>976.96699999999998</v>
      </c>
      <c r="K42" s="19">
        <f t="shared" si="2"/>
        <v>0</v>
      </c>
      <c r="N42" s="19">
        <f t="shared" si="3"/>
        <v>195.39339999999999</v>
      </c>
      <c r="O42" s="20">
        <v>600</v>
      </c>
      <c r="P42" s="20"/>
      <c r="Q42" s="20"/>
      <c r="S42" s="19">
        <f t="shared" si="4"/>
        <v>9.3891400630727553</v>
      </c>
      <c r="T42" s="19">
        <f t="shared" si="5"/>
        <v>6.3184119832092591</v>
      </c>
      <c r="W42" s="19">
        <f>VLOOKUP(A42,[1]TDSheet!$A:$W,23,0)</f>
        <v>161.93900000000002</v>
      </c>
      <c r="X42" s="19">
        <f>VLOOKUP(A42,[1]TDSheet!$A:$X,24,0)</f>
        <v>169.67919999999998</v>
      </c>
      <c r="Y42" s="19">
        <f>VLOOKUP(A42,[1]TDSheet!$A:$N,14,0)</f>
        <v>196.00659999999999</v>
      </c>
      <c r="AA42" s="19">
        <f t="shared" si="6"/>
        <v>600</v>
      </c>
      <c r="AB42" s="19">
        <f t="shared" si="7"/>
        <v>0</v>
      </c>
      <c r="AC42" s="19">
        <f t="shared" si="8"/>
        <v>0</v>
      </c>
    </row>
    <row r="43" spans="1:29" ht="11.1" customHeight="1" outlineLevel="2" x14ac:dyDescent="0.2">
      <c r="A43" s="6" t="s">
        <v>45</v>
      </c>
      <c r="B43" s="6" t="s">
        <v>9</v>
      </c>
      <c r="C43" s="10">
        <v>97.438999999999993</v>
      </c>
      <c r="D43" s="10">
        <v>25.914999999999999</v>
      </c>
      <c r="E43" s="10">
        <v>56.228999999999999</v>
      </c>
      <c r="F43" s="10">
        <v>31.129000000000001</v>
      </c>
      <c r="G43" s="14">
        <f>VLOOKUP(A43,[1]TDSheet!$A:$G,7,0)</f>
        <v>1</v>
      </c>
      <c r="J43" s="19">
        <f>VLOOKUP(A43,[2]TDSheet!$A:$F,6,0)</f>
        <v>56.228999999999999</v>
      </c>
      <c r="K43" s="19">
        <f t="shared" si="2"/>
        <v>0</v>
      </c>
      <c r="M43" s="19">
        <f>VLOOKUP(A43,[1]TDSheet!$A:$P,16,0)</f>
        <v>90</v>
      </c>
      <c r="N43" s="19">
        <f t="shared" si="3"/>
        <v>11.245799999999999</v>
      </c>
      <c r="O43" s="20"/>
      <c r="P43" s="20"/>
      <c r="Q43" s="20"/>
      <c r="S43" s="19">
        <f t="shared" si="4"/>
        <v>10.771043411762616</v>
      </c>
      <c r="T43" s="19">
        <f t="shared" si="5"/>
        <v>10.771043411762616</v>
      </c>
      <c r="W43" s="19">
        <f>VLOOKUP(A43,[1]TDSheet!$A:$W,23,0)</f>
        <v>16.1586</v>
      </c>
      <c r="X43" s="19">
        <f>VLOOKUP(A43,[1]TDSheet!$A:$X,24,0)</f>
        <v>7.7629999999999999</v>
      </c>
      <c r="Y43" s="19">
        <f>VLOOKUP(A43,[1]TDSheet!$A:$N,14,0)</f>
        <v>14.538999999999998</v>
      </c>
      <c r="AA43" s="19">
        <f t="shared" si="6"/>
        <v>0</v>
      </c>
      <c r="AB43" s="19">
        <f t="shared" si="7"/>
        <v>0</v>
      </c>
      <c r="AC43" s="19">
        <f t="shared" si="8"/>
        <v>0</v>
      </c>
    </row>
    <row r="44" spans="1:29" ht="11.1" customHeight="1" outlineLevel="2" x14ac:dyDescent="0.2">
      <c r="A44" s="6" t="s">
        <v>46</v>
      </c>
      <c r="B44" s="6" t="s">
        <v>9</v>
      </c>
      <c r="C44" s="10">
        <v>128.322</v>
      </c>
      <c r="D44" s="10"/>
      <c r="E44" s="10">
        <v>67.997</v>
      </c>
      <c r="F44" s="10">
        <v>-0.19800000000000001</v>
      </c>
      <c r="G44" s="14">
        <f>VLOOKUP(A44,[1]TDSheet!$A:$G,7,0)</f>
        <v>1</v>
      </c>
      <c r="J44" s="19">
        <f>VLOOKUP(A44,[2]TDSheet!$A:$F,6,0)</f>
        <v>67.997</v>
      </c>
      <c r="K44" s="19">
        <f t="shared" si="2"/>
        <v>0</v>
      </c>
      <c r="M44" s="19">
        <f>VLOOKUP(A44,[1]TDSheet!$A:$P,16,0)</f>
        <v>65</v>
      </c>
      <c r="N44" s="19">
        <f t="shared" si="3"/>
        <v>13.599399999999999</v>
      </c>
      <c r="O44" s="20">
        <v>75</v>
      </c>
      <c r="P44" s="20"/>
      <c r="Q44" s="20"/>
      <c r="S44" s="19">
        <f t="shared" si="4"/>
        <v>10.280012353486185</v>
      </c>
      <c r="T44" s="19">
        <f t="shared" si="5"/>
        <v>4.7650631645513783</v>
      </c>
      <c r="W44" s="19">
        <f>VLOOKUP(A44,[1]TDSheet!$A:$W,23,0)</f>
        <v>12.5954</v>
      </c>
      <c r="X44" s="19">
        <f>VLOOKUP(A44,[1]TDSheet!$A:$X,24,0)</f>
        <v>15.6754</v>
      </c>
      <c r="Y44" s="19">
        <f>VLOOKUP(A44,[1]TDSheet!$A:$N,14,0)</f>
        <v>14.7578</v>
      </c>
      <c r="AA44" s="19">
        <f t="shared" si="6"/>
        <v>75</v>
      </c>
      <c r="AB44" s="19">
        <f t="shared" si="7"/>
        <v>0</v>
      </c>
      <c r="AC44" s="19">
        <f t="shared" si="8"/>
        <v>0</v>
      </c>
    </row>
    <row r="45" spans="1:29" ht="11.1" customHeight="1" outlineLevel="2" x14ac:dyDescent="0.2">
      <c r="A45" s="6" t="s">
        <v>47</v>
      </c>
      <c r="B45" s="6" t="s">
        <v>9</v>
      </c>
      <c r="C45" s="10">
        <v>140.04400000000001</v>
      </c>
      <c r="D45" s="10">
        <v>1.0369999999999999</v>
      </c>
      <c r="E45" s="10">
        <v>76.683999999999997</v>
      </c>
      <c r="F45" s="10">
        <v>9.0790000000000006</v>
      </c>
      <c r="G45" s="14">
        <f>VLOOKUP(A45,[1]TDSheet!$A:$G,7,0)</f>
        <v>1</v>
      </c>
      <c r="J45" s="19">
        <f>VLOOKUP(A45,[2]TDSheet!$A:$F,6,0)</f>
        <v>76.683999999999997</v>
      </c>
      <c r="K45" s="19">
        <f t="shared" si="2"/>
        <v>0</v>
      </c>
      <c r="M45" s="19">
        <f>VLOOKUP(A45,[1]TDSheet!$A:$P,16,0)</f>
        <v>50</v>
      </c>
      <c r="N45" s="19">
        <f t="shared" si="3"/>
        <v>15.3368</v>
      </c>
      <c r="O45" s="20"/>
      <c r="P45" s="20"/>
      <c r="Q45" s="20">
        <v>110</v>
      </c>
      <c r="S45" s="19">
        <f t="shared" si="4"/>
        <v>11.024398831568515</v>
      </c>
      <c r="T45" s="19">
        <f t="shared" si="5"/>
        <v>3.8521073496426896</v>
      </c>
      <c r="W45" s="19">
        <f>VLOOKUP(A45,[1]TDSheet!$A:$W,23,0)</f>
        <v>13.453399999999998</v>
      </c>
      <c r="X45" s="19">
        <f>VLOOKUP(A45,[1]TDSheet!$A:$X,24,0)</f>
        <v>16.917400000000001</v>
      </c>
      <c r="Y45" s="19">
        <f>VLOOKUP(A45,[1]TDSheet!$A:$N,14,0)</f>
        <v>15.173599999999999</v>
      </c>
      <c r="AA45" s="19">
        <f t="shared" si="6"/>
        <v>0</v>
      </c>
      <c r="AB45" s="19">
        <f t="shared" si="7"/>
        <v>0</v>
      </c>
      <c r="AC45" s="19">
        <f t="shared" si="8"/>
        <v>110</v>
      </c>
    </row>
    <row r="46" spans="1:29" ht="11.1" customHeight="1" outlineLevel="2" x14ac:dyDescent="0.2">
      <c r="A46" s="6" t="s">
        <v>48</v>
      </c>
      <c r="B46" s="6" t="s">
        <v>9</v>
      </c>
      <c r="C46" s="10">
        <v>200.75800000000001</v>
      </c>
      <c r="D46" s="10"/>
      <c r="E46" s="10">
        <v>55.823</v>
      </c>
      <c r="F46" s="10">
        <v>137.5</v>
      </c>
      <c r="G46" s="14">
        <f>VLOOKUP(A46,[1]TDSheet!$A:$G,7,0)</f>
        <v>1</v>
      </c>
      <c r="J46" s="19">
        <f>VLOOKUP(A46,[2]TDSheet!$A:$F,6,0)</f>
        <v>55.823</v>
      </c>
      <c r="K46" s="19">
        <f t="shared" si="2"/>
        <v>0</v>
      </c>
      <c r="N46" s="19">
        <f t="shared" si="3"/>
        <v>11.1646</v>
      </c>
      <c r="O46" s="20"/>
      <c r="P46" s="20"/>
      <c r="Q46" s="20"/>
      <c r="S46" s="19">
        <f t="shared" si="4"/>
        <v>12.315712161653799</v>
      </c>
      <c r="T46" s="19">
        <f t="shared" si="5"/>
        <v>12.315712161653799</v>
      </c>
      <c r="W46" s="19">
        <f>VLOOKUP(A46,[1]TDSheet!$A:$W,23,0)</f>
        <v>0.52</v>
      </c>
      <c r="X46" s="19">
        <f>VLOOKUP(A46,[1]TDSheet!$A:$X,24,0)</f>
        <v>25.386400000000002</v>
      </c>
      <c r="Y46" s="19">
        <f>VLOOKUP(A46,[1]TDSheet!$A:$N,14,0)</f>
        <v>15.128200000000001</v>
      </c>
      <c r="AA46" s="19">
        <f t="shared" si="6"/>
        <v>0</v>
      </c>
      <c r="AB46" s="19">
        <f t="shared" si="7"/>
        <v>0</v>
      </c>
      <c r="AC46" s="19">
        <f t="shared" si="8"/>
        <v>0</v>
      </c>
    </row>
    <row r="47" spans="1:29" ht="11.1" customHeight="1" outlineLevel="2" x14ac:dyDescent="0.2">
      <c r="A47" s="6" t="s">
        <v>49</v>
      </c>
      <c r="B47" s="6" t="s">
        <v>9</v>
      </c>
      <c r="C47" s="10">
        <v>424.79599999999999</v>
      </c>
      <c r="D47" s="10">
        <v>630.54700000000003</v>
      </c>
      <c r="E47" s="10">
        <v>307.73899999999998</v>
      </c>
      <c r="F47" s="10">
        <v>606.32600000000002</v>
      </c>
      <c r="G47" s="14">
        <f>VLOOKUP(A47,[1]TDSheet!$A:$G,7,0)</f>
        <v>1</v>
      </c>
      <c r="J47" s="19">
        <f>VLOOKUP(A47,[2]TDSheet!$A:$F,6,0)</f>
        <v>307.73899999999998</v>
      </c>
      <c r="K47" s="19">
        <f t="shared" si="2"/>
        <v>0</v>
      </c>
      <c r="N47" s="19">
        <f t="shared" si="3"/>
        <v>61.547799999999995</v>
      </c>
      <c r="O47" s="20"/>
      <c r="P47" s="20"/>
      <c r="Q47" s="20"/>
      <c r="S47" s="19">
        <f t="shared" si="4"/>
        <v>9.8513025648357875</v>
      </c>
      <c r="T47" s="19">
        <f t="shared" si="5"/>
        <v>9.8513025648357875</v>
      </c>
      <c r="W47" s="19">
        <f>VLOOKUP(A47,[1]TDSheet!$A:$W,23,0)</f>
        <v>73.777999999999992</v>
      </c>
      <c r="X47" s="19">
        <f>VLOOKUP(A47,[1]TDSheet!$A:$X,24,0)</f>
        <v>60.484799999999993</v>
      </c>
      <c r="Y47" s="19">
        <f>VLOOKUP(A47,[1]TDSheet!$A:$N,14,0)</f>
        <v>78.958200000000005</v>
      </c>
      <c r="AA47" s="19">
        <f t="shared" si="6"/>
        <v>0</v>
      </c>
      <c r="AB47" s="19">
        <f t="shared" si="7"/>
        <v>0</v>
      </c>
      <c r="AC47" s="19">
        <f t="shared" si="8"/>
        <v>0</v>
      </c>
    </row>
    <row r="48" spans="1:29" ht="21.95" customHeight="1" outlineLevel="2" x14ac:dyDescent="0.2">
      <c r="A48" s="6" t="s">
        <v>50</v>
      </c>
      <c r="B48" s="6" t="s">
        <v>9</v>
      </c>
      <c r="C48" s="10">
        <v>163.42099999999999</v>
      </c>
      <c r="D48" s="10">
        <v>1.413</v>
      </c>
      <c r="E48" s="10">
        <v>147.14099999999999</v>
      </c>
      <c r="F48" s="10">
        <v>15.010999999999999</v>
      </c>
      <c r="G48" s="14">
        <f>VLOOKUP(A48,[1]TDSheet!$A:$G,7,0)</f>
        <v>1</v>
      </c>
      <c r="J48" s="19">
        <f>VLOOKUP(A48,[2]TDSheet!$A:$F,6,0)</f>
        <v>147.14099999999999</v>
      </c>
      <c r="K48" s="19">
        <f t="shared" si="2"/>
        <v>0</v>
      </c>
      <c r="N48" s="19">
        <f t="shared" si="3"/>
        <v>29.428199999999997</v>
      </c>
      <c r="O48" s="20">
        <v>200</v>
      </c>
      <c r="P48" s="20"/>
      <c r="Q48" s="20"/>
      <c r="S48" s="19">
        <f t="shared" si="4"/>
        <v>7.3062912444526003</v>
      </c>
      <c r="T48" s="19">
        <f t="shared" si="5"/>
        <v>0.51008896228787359</v>
      </c>
      <c r="W48" s="19">
        <f>VLOOKUP(A48,[1]TDSheet!$A:$W,23,0)</f>
        <v>5.2055999999999996</v>
      </c>
      <c r="X48" s="19">
        <f>VLOOKUP(A48,[1]TDSheet!$A:$X,24,0)</f>
        <v>24.502400000000002</v>
      </c>
      <c r="Y48" s="19">
        <f>VLOOKUP(A48,[1]TDSheet!$A:$N,14,0)</f>
        <v>11.486599999999999</v>
      </c>
      <c r="AA48" s="19">
        <f t="shared" si="6"/>
        <v>200</v>
      </c>
      <c r="AB48" s="19">
        <f t="shared" si="7"/>
        <v>0</v>
      </c>
      <c r="AC48" s="19">
        <f t="shared" si="8"/>
        <v>0</v>
      </c>
    </row>
    <row r="49" spans="1:29" ht="11.1" customHeight="1" outlineLevel="2" x14ac:dyDescent="0.2">
      <c r="A49" s="16" t="s">
        <v>51</v>
      </c>
      <c r="B49" s="16" t="s">
        <v>9</v>
      </c>
      <c r="C49" s="17"/>
      <c r="D49" s="17">
        <v>1.7430000000000001</v>
      </c>
      <c r="E49" s="17">
        <v>-0.45</v>
      </c>
      <c r="F49" s="17"/>
      <c r="G49" s="14">
        <f>VLOOKUP(A49,[1]TDSheet!$A:$G,7,0)</f>
        <v>0</v>
      </c>
      <c r="J49" s="19">
        <f>VLOOKUP(A49,[2]TDSheet!$A:$F,6,0)</f>
        <v>-0.45</v>
      </c>
      <c r="K49" s="19">
        <f t="shared" si="2"/>
        <v>0</v>
      </c>
      <c r="N49" s="19">
        <f t="shared" si="3"/>
        <v>-0.09</v>
      </c>
      <c r="O49" s="20"/>
      <c r="P49" s="20"/>
      <c r="Q49" s="20"/>
      <c r="S49" s="19">
        <f t="shared" si="4"/>
        <v>0</v>
      </c>
      <c r="T49" s="19">
        <f t="shared" si="5"/>
        <v>0</v>
      </c>
      <c r="W49" s="19">
        <f>VLOOKUP(A49,[1]TDSheet!$A:$W,23,0)</f>
        <v>0</v>
      </c>
      <c r="X49" s="19">
        <f>VLOOKUP(A49,[1]TDSheet!$A:$X,24,0)</f>
        <v>0.52580000000000005</v>
      </c>
      <c r="Y49" s="19">
        <f>VLOOKUP(A49,[1]TDSheet!$A:$N,14,0)</f>
        <v>0.2586</v>
      </c>
      <c r="AA49" s="19">
        <f t="shared" si="6"/>
        <v>0</v>
      </c>
      <c r="AB49" s="19">
        <f t="shared" si="7"/>
        <v>0</v>
      </c>
      <c r="AC49" s="19">
        <f t="shared" si="8"/>
        <v>0</v>
      </c>
    </row>
    <row r="50" spans="1:29" ht="11.1" customHeight="1" outlineLevel="2" x14ac:dyDescent="0.2">
      <c r="A50" s="6" t="s">
        <v>52</v>
      </c>
      <c r="B50" s="6" t="s">
        <v>9</v>
      </c>
      <c r="C50" s="10">
        <v>3100.1770000000001</v>
      </c>
      <c r="D50" s="10">
        <v>5.7320000000000002</v>
      </c>
      <c r="E50" s="10">
        <v>2500.2469999999998</v>
      </c>
      <c r="F50" s="10">
        <v>340.77</v>
      </c>
      <c r="G50" s="14">
        <f>VLOOKUP(A50,[1]TDSheet!$A:$G,7,0)</f>
        <v>1</v>
      </c>
      <c r="J50" s="19">
        <f>VLOOKUP(A50,[2]TDSheet!$A:$F,6,0)</f>
        <v>2500.2469999999998</v>
      </c>
      <c r="K50" s="19">
        <f t="shared" si="2"/>
        <v>0</v>
      </c>
      <c r="M50" s="19">
        <f>VLOOKUP(A50,[1]TDSheet!$A:$P,16,0)</f>
        <v>600</v>
      </c>
      <c r="N50" s="19">
        <f t="shared" si="3"/>
        <v>500.04939999999999</v>
      </c>
      <c r="O50" s="20"/>
      <c r="P50" s="20"/>
      <c r="Q50" s="20">
        <v>4600</v>
      </c>
      <c r="S50" s="19">
        <f t="shared" si="4"/>
        <v>11.080445252009103</v>
      </c>
      <c r="T50" s="19">
        <f t="shared" si="5"/>
        <v>1.8813541222127255</v>
      </c>
      <c r="W50" s="19">
        <f>VLOOKUP(A50,[1]TDSheet!$A:$W,23,0)</f>
        <v>156.262</v>
      </c>
      <c r="X50" s="19">
        <f>VLOOKUP(A50,[1]TDSheet!$A:$X,24,0)</f>
        <v>472.73660000000001</v>
      </c>
      <c r="Y50" s="19">
        <f>VLOOKUP(A50,[1]TDSheet!$A:$N,14,0)</f>
        <v>302.9966</v>
      </c>
      <c r="AA50" s="19">
        <f t="shared" si="6"/>
        <v>0</v>
      </c>
      <c r="AB50" s="19">
        <f t="shared" si="7"/>
        <v>0</v>
      </c>
      <c r="AC50" s="19">
        <f t="shared" si="8"/>
        <v>4600</v>
      </c>
    </row>
    <row r="51" spans="1:29" ht="11.1" customHeight="1" outlineLevel="2" x14ac:dyDescent="0.2">
      <c r="A51" s="6" t="s">
        <v>53</v>
      </c>
      <c r="B51" s="6" t="s">
        <v>9</v>
      </c>
      <c r="C51" s="10">
        <v>197.6</v>
      </c>
      <c r="D51" s="10"/>
      <c r="E51" s="10"/>
      <c r="F51" s="10">
        <v>197.6</v>
      </c>
      <c r="G51" s="14">
        <f>VLOOKUP(A51,[1]TDSheet!$A:$G,7,0)</f>
        <v>1</v>
      </c>
      <c r="K51" s="19">
        <f t="shared" si="2"/>
        <v>0</v>
      </c>
      <c r="N51" s="19">
        <f t="shared" si="3"/>
        <v>0</v>
      </c>
      <c r="O51" s="20"/>
      <c r="P51" s="20"/>
      <c r="Q51" s="20"/>
      <c r="S51" s="19" t="e">
        <f t="shared" si="4"/>
        <v>#DIV/0!</v>
      </c>
      <c r="T51" s="19" t="e">
        <f t="shared" si="5"/>
        <v>#DIV/0!</v>
      </c>
      <c r="W51" s="19">
        <f>VLOOKUP(A51,[1]TDSheet!$A:$W,23,0)</f>
        <v>0.44000000000000006</v>
      </c>
      <c r="X51" s="19">
        <f>VLOOKUP(A51,[1]TDSheet!$A:$X,24,0)</f>
        <v>0</v>
      </c>
      <c r="Y51" s="19">
        <f>VLOOKUP(A51,[1]TDSheet!$A:$N,14,0)</f>
        <v>0</v>
      </c>
      <c r="Z51" s="23" t="s">
        <v>100</v>
      </c>
      <c r="AA51" s="19">
        <f t="shared" si="6"/>
        <v>0</v>
      </c>
      <c r="AB51" s="19">
        <f t="shared" si="7"/>
        <v>0</v>
      </c>
      <c r="AC51" s="19">
        <f t="shared" si="8"/>
        <v>0</v>
      </c>
    </row>
    <row r="52" spans="1:29" ht="21.95" customHeight="1" outlineLevel="2" x14ac:dyDescent="0.2">
      <c r="A52" s="16" t="s">
        <v>54</v>
      </c>
      <c r="B52" s="16" t="s">
        <v>9</v>
      </c>
      <c r="C52" s="17"/>
      <c r="D52" s="17">
        <v>8.0519999999999996</v>
      </c>
      <c r="E52" s="17"/>
      <c r="F52" s="17">
        <v>8.0519999999999996</v>
      </c>
      <c r="G52" s="14">
        <v>0</v>
      </c>
      <c r="K52" s="19">
        <f t="shared" si="2"/>
        <v>0</v>
      </c>
      <c r="N52" s="19">
        <f t="shared" si="3"/>
        <v>0</v>
      </c>
      <c r="O52" s="20"/>
      <c r="P52" s="20"/>
      <c r="Q52" s="20"/>
      <c r="S52" s="19" t="e">
        <f t="shared" si="4"/>
        <v>#DIV/0!</v>
      </c>
      <c r="T52" s="19" t="e">
        <f t="shared" si="5"/>
        <v>#DIV/0!</v>
      </c>
      <c r="W52" s="19">
        <v>0</v>
      </c>
      <c r="X52" s="19">
        <v>0</v>
      </c>
      <c r="Y52" s="19">
        <v>0</v>
      </c>
      <c r="AA52" s="19">
        <f t="shared" si="6"/>
        <v>0</v>
      </c>
      <c r="AB52" s="19">
        <f t="shared" si="7"/>
        <v>0</v>
      </c>
      <c r="AC52" s="19">
        <f t="shared" si="8"/>
        <v>0</v>
      </c>
    </row>
    <row r="53" spans="1:29" ht="11.1" customHeight="1" outlineLevel="2" x14ac:dyDescent="0.2">
      <c r="A53" s="6" t="s">
        <v>55</v>
      </c>
      <c r="B53" s="6" t="s">
        <v>9</v>
      </c>
      <c r="C53" s="10">
        <v>139.61600000000001</v>
      </c>
      <c r="D53" s="10">
        <v>0.222</v>
      </c>
      <c r="E53" s="10">
        <v>99.933999999999997</v>
      </c>
      <c r="F53" s="10">
        <v>-0.71599999999999997</v>
      </c>
      <c r="G53" s="14">
        <f>VLOOKUP(A53,[1]TDSheet!$A:$G,7,0)</f>
        <v>1</v>
      </c>
      <c r="J53" s="19">
        <f>VLOOKUP(A53,[2]TDSheet!$A:$F,6,0)</f>
        <v>99.933999999999997</v>
      </c>
      <c r="K53" s="19">
        <f t="shared" si="2"/>
        <v>0</v>
      </c>
      <c r="M53" s="19">
        <f>VLOOKUP(A53,[1]TDSheet!$A:$P,16,0)</f>
        <v>410</v>
      </c>
      <c r="N53" s="19">
        <f t="shared" si="3"/>
        <v>19.986799999999999</v>
      </c>
      <c r="O53" s="20"/>
      <c r="P53" s="20"/>
      <c r="Q53" s="20"/>
      <c r="S53" s="19">
        <f t="shared" si="4"/>
        <v>20.477715292092782</v>
      </c>
      <c r="T53" s="19">
        <f t="shared" si="5"/>
        <v>20.477715292092782</v>
      </c>
      <c r="W53" s="19">
        <f>VLOOKUP(A53,[1]TDSheet!$A:$W,23,0)</f>
        <v>41.5152</v>
      </c>
      <c r="X53" s="19">
        <f>VLOOKUP(A53,[1]TDSheet!$A:$X,24,0)</f>
        <v>35.466999999999999</v>
      </c>
      <c r="Y53" s="19">
        <f>VLOOKUP(A53,[1]TDSheet!$A:$N,14,0)</f>
        <v>51.300800000000002</v>
      </c>
      <c r="AA53" s="19">
        <f t="shared" si="6"/>
        <v>0</v>
      </c>
      <c r="AB53" s="19">
        <f t="shared" si="7"/>
        <v>0</v>
      </c>
      <c r="AC53" s="19">
        <f t="shared" si="8"/>
        <v>0</v>
      </c>
    </row>
    <row r="54" spans="1:29" ht="11.1" customHeight="1" outlineLevel="2" x14ac:dyDescent="0.2">
      <c r="A54" s="6" t="s">
        <v>56</v>
      </c>
      <c r="B54" s="6" t="s">
        <v>9</v>
      </c>
      <c r="C54" s="10">
        <v>21.658999999999999</v>
      </c>
      <c r="D54" s="10"/>
      <c r="E54" s="10">
        <v>1.4430000000000001</v>
      </c>
      <c r="F54" s="10"/>
      <c r="G54" s="14">
        <f>VLOOKUP(A54,[1]TDSheet!$A:$G,7,0)</f>
        <v>1</v>
      </c>
      <c r="J54" s="19">
        <f>VLOOKUP(A54,[2]TDSheet!$A:$F,6,0)</f>
        <v>1.4430000000000001</v>
      </c>
      <c r="K54" s="19">
        <f t="shared" si="2"/>
        <v>0</v>
      </c>
      <c r="M54" s="19">
        <f>VLOOKUP(A54,[1]TDSheet!$A:$P,16,0)</f>
        <v>130</v>
      </c>
      <c r="N54" s="19">
        <f t="shared" si="3"/>
        <v>0.28860000000000002</v>
      </c>
      <c r="O54" s="20"/>
      <c r="P54" s="20"/>
      <c r="Q54" s="20"/>
      <c r="S54" s="19">
        <f t="shared" si="4"/>
        <v>450.45045045045043</v>
      </c>
      <c r="T54" s="19">
        <f t="shared" si="5"/>
        <v>450.45045045045043</v>
      </c>
      <c r="W54" s="19">
        <f>VLOOKUP(A54,[1]TDSheet!$A:$W,23,0)</f>
        <v>13.644399999999999</v>
      </c>
      <c r="X54" s="19">
        <f>VLOOKUP(A54,[1]TDSheet!$A:$X,24,0)</f>
        <v>0.57539999999999991</v>
      </c>
      <c r="Y54" s="19">
        <f>VLOOKUP(A54,[1]TDSheet!$A:$N,14,0)</f>
        <v>16.1892</v>
      </c>
      <c r="AA54" s="19">
        <f t="shared" si="6"/>
        <v>0</v>
      </c>
      <c r="AB54" s="19">
        <f t="shared" si="7"/>
        <v>0</v>
      </c>
      <c r="AC54" s="19">
        <f t="shared" si="8"/>
        <v>0</v>
      </c>
    </row>
    <row r="55" spans="1:29" ht="21.95" customHeight="1" outlineLevel="2" x14ac:dyDescent="0.2">
      <c r="A55" s="6" t="s">
        <v>57</v>
      </c>
      <c r="B55" s="6" t="s">
        <v>20</v>
      </c>
      <c r="C55" s="10"/>
      <c r="D55" s="10">
        <v>102</v>
      </c>
      <c r="E55" s="10"/>
      <c r="F55" s="10">
        <v>102</v>
      </c>
      <c r="G55" s="14">
        <v>0.35</v>
      </c>
      <c r="K55" s="19">
        <f t="shared" si="2"/>
        <v>0</v>
      </c>
      <c r="N55" s="19">
        <f t="shared" si="3"/>
        <v>0</v>
      </c>
      <c r="O55" s="20"/>
      <c r="P55" s="20"/>
      <c r="Q55" s="20"/>
      <c r="S55" s="19" t="e">
        <f t="shared" si="4"/>
        <v>#DIV/0!</v>
      </c>
      <c r="T55" s="19" t="e">
        <f t="shared" si="5"/>
        <v>#DIV/0!</v>
      </c>
      <c r="W55" s="19">
        <v>0</v>
      </c>
      <c r="X55" s="19">
        <v>0</v>
      </c>
      <c r="Y55" s="19">
        <v>0</v>
      </c>
      <c r="AA55" s="19">
        <f t="shared" si="6"/>
        <v>0</v>
      </c>
      <c r="AB55" s="19">
        <f t="shared" si="7"/>
        <v>0</v>
      </c>
      <c r="AC55" s="19">
        <f t="shared" si="8"/>
        <v>0</v>
      </c>
    </row>
    <row r="56" spans="1:29" ht="21.95" customHeight="1" outlineLevel="2" x14ac:dyDescent="0.2">
      <c r="A56" s="6" t="s">
        <v>73</v>
      </c>
      <c r="B56" s="6" t="s">
        <v>20</v>
      </c>
      <c r="C56" s="10">
        <v>1101</v>
      </c>
      <c r="D56" s="10">
        <v>3</v>
      </c>
      <c r="E56" s="10">
        <v>798</v>
      </c>
      <c r="F56" s="10"/>
      <c r="G56" s="14">
        <f>VLOOKUP(A56,[1]TDSheet!$A:$G,7,0)</f>
        <v>0.4</v>
      </c>
      <c r="J56" s="19">
        <f>VLOOKUP(A56,[2]TDSheet!$A:$F,6,0)</f>
        <v>798</v>
      </c>
      <c r="K56" s="19">
        <f t="shared" si="2"/>
        <v>0</v>
      </c>
      <c r="M56" s="19">
        <f>VLOOKUP(A56,[1]TDSheet!$A:$P,16,0)</f>
        <v>1400</v>
      </c>
      <c r="N56" s="19">
        <f t="shared" si="3"/>
        <v>159.6</v>
      </c>
      <c r="O56" s="20"/>
      <c r="P56" s="20"/>
      <c r="Q56" s="20"/>
      <c r="S56" s="19">
        <f t="shared" si="4"/>
        <v>8.7719298245614041</v>
      </c>
      <c r="T56" s="19">
        <f t="shared" si="5"/>
        <v>8.7719298245614041</v>
      </c>
      <c r="W56" s="19">
        <f>VLOOKUP(A56,[1]TDSheet!$A:$W,23,0)</f>
        <v>9.8000000000000007</v>
      </c>
      <c r="X56" s="19">
        <f>VLOOKUP(A56,[1]TDSheet!$A:$X,24,0)</f>
        <v>159.19999999999999</v>
      </c>
      <c r="Y56" s="19">
        <f>VLOOKUP(A56,[1]TDSheet!$A:$N,14,0)</f>
        <v>194.2</v>
      </c>
      <c r="AA56" s="19">
        <f t="shared" si="6"/>
        <v>0</v>
      </c>
      <c r="AB56" s="19">
        <f t="shared" si="7"/>
        <v>0</v>
      </c>
      <c r="AC56" s="19">
        <f t="shared" si="8"/>
        <v>0</v>
      </c>
    </row>
    <row r="57" spans="1:29" ht="21.95" customHeight="1" outlineLevel="2" x14ac:dyDescent="0.2">
      <c r="A57" s="6" t="s">
        <v>26</v>
      </c>
      <c r="B57" s="6" t="s">
        <v>20</v>
      </c>
      <c r="C57" s="10">
        <v>30</v>
      </c>
      <c r="D57" s="10"/>
      <c r="E57" s="10">
        <v>30</v>
      </c>
      <c r="F57" s="10"/>
      <c r="G57" s="14">
        <f>VLOOKUP(A57,[1]TDSheet!$A:$G,7,0)</f>
        <v>0.45</v>
      </c>
      <c r="J57" s="19">
        <f>VLOOKUP(A57,[2]TDSheet!$A:$F,6,0)</f>
        <v>30</v>
      </c>
      <c r="K57" s="19">
        <f t="shared" si="2"/>
        <v>0</v>
      </c>
      <c r="N57" s="19">
        <f t="shared" si="3"/>
        <v>6</v>
      </c>
      <c r="O57" s="20">
        <v>50</v>
      </c>
      <c r="P57" s="20"/>
      <c r="Q57" s="20"/>
      <c r="S57" s="19">
        <f t="shared" si="4"/>
        <v>8.3333333333333339</v>
      </c>
      <c r="T57" s="19">
        <f t="shared" si="5"/>
        <v>0</v>
      </c>
      <c r="W57" s="19">
        <f>VLOOKUP(A57,[1]TDSheet!$A:$W,23,0)</f>
        <v>6</v>
      </c>
      <c r="X57" s="19">
        <f>VLOOKUP(A57,[1]TDSheet!$A:$X,24,0)</f>
        <v>3.8</v>
      </c>
      <c r="Y57" s="19">
        <f>VLOOKUP(A57,[1]TDSheet!$A:$N,14,0)</f>
        <v>0</v>
      </c>
      <c r="AA57" s="19">
        <f t="shared" si="6"/>
        <v>22.5</v>
      </c>
      <c r="AB57" s="19">
        <f t="shared" si="7"/>
        <v>0</v>
      </c>
      <c r="AC57" s="19">
        <f t="shared" si="8"/>
        <v>0</v>
      </c>
    </row>
    <row r="58" spans="1:29" ht="11.1" customHeight="1" outlineLevel="2" x14ac:dyDescent="0.2">
      <c r="A58" s="6" t="s">
        <v>58</v>
      </c>
      <c r="B58" s="6" t="s">
        <v>9</v>
      </c>
      <c r="C58" s="10">
        <v>10.694000000000001</v>
      </c>
      <c r="D58" s="10">
        <v>62.802</v>
      </c>
      <c r="E58" s="10"/>
      <c r="F58" s="10">
        <v>62.481999999999999</v>
      </c>
      <c r="G58" s="14">
        <f>VLOOKUP(A58,[1]TDSheet!$A:$G,7,0)</f>
        <v>1</v>
      </c>
      <c r="K58" s="19">
        <f t="shared" si="2"/>
        <v>0</v>
      </c>
      <c r="M58" s="19">
        <f>VLOOKUP(A58,[1]TDSheet!$A:$P,16,0)</f>
        <v>490</v>
      </c>
      <c r="N58" s="19">
        <f t="shared" si="3"/>
        <v>0</v>
      </c>
      <c r="O58" s="20"/>
      <c r="P58" s="20"/>
      <c r="Q58" s="20"/>
      <c r="S58" s="19" t="e">
        <f t="shared" si="4"/>
        <v>#DIV/0!</v>
      </c>
      <c r="T58" s="19" t="e">
        <f t="shared" si="5"/>
        <v>#DIV/0!</v>
      </c>
      <c r="W58" s="19">
        <f>VLOOKUP(A58,[1]TDSheet!$A:$W,23,0)</f>
        <v>45.567399999999999</v>
      </c>
      <c r="X58" s="19">
        <f>VLOOKUP(A58,[1]TDSheet!$A:$X,24,0)</f>
        <v>10.2654</v>
      </c>
      <c r="Y58" s="19">
        <f>VLOOKUP(A58,[1]TDSheet!$A:$N,14,0)</f>
        <v>61.529999999999994</v>
      </c>
      <c r="AA58" s="19">
        <f t="shared" si="6"/>
        <v>0</v>
      </c>
      <c r="AB58" s="19">
        <f t="shared" si="7"/>
        <v>0</v>
      </c>
      <c r="AC58" s="19">
        <f t="shared" si="8"/>
        <v>0</v>
      </c>
    </row>
    <row r="59" spans="1:29" ht="11.1" customHeight="1" outlineLevel="2" x14ac:dyDescent="0.2">
      <c r="A59" s="6" t="s">
        <v>74</v>
      </c>
      <c r="B59" s="6" t="s">
        <v>20</v>
      </c>
      <c r="C59" s="10"/>
      <c r="D59" s="10">
        <v>102</v>
      </c>
      <c r="E59" s="10"/>
      <c r="F59" s="10">
        <v>102</v>
      </c>
      <c r="G59" s="14">
        <v>0.35</v>
      </c>
      <c r="K59" s="19">
        <f t="shared" si="2"/>
        <v>0</v>
      </c>
      <c r="N59" s="19">
        <f t="shared" si="3"/>
        <v>0</v>
      </c>
      <c r="O59" s="20"/>
      <c r="P59" s="20"/>
      <c r="Q59" s="20"/>
      <c r="S59" s="19" t="e">
        <f t="shared" si="4"/>
        <v>#DIV/0!</v>
      </c>
      <c r="T59" s="19" t="e">
        <f t="shared" si="5"/>
        <v>#DIV/0!</v>
      </c>
      <c r="AA59" s="19">
        <f t="shared" si="6"/>
        <v>0</v>
      </c>
      <c r="AB59" s="19">
        <f t="shared" si="7"/>
        <v>0</v>
      </c>
      <c r="AC59" s="19">
        <f t="shared" si="8"/>
        <v>0</v>
      </c>
    </row>
    <row r="60" spans="1:29" ht="11.1" customHeight="1" outlineLevel="2" x14ac:dyDescent="0.2">
      <c r="A60" s="6" t="s">
        <v>75</v>
      </c>
      <c r="B60" s="6" t="s">
        <v>20</v>
      </c>
      <c r="C60" s="10">
        <v>780</v>
      </c>
      <c r="D60" s="10">
        <v>17</v>
      </c>
      <c r="E60" s="10">
        <v>688</v>
      </c>
      <c r="F60" s="10"/>
      <c r="G60" s="14">
        <f>VLOOKUP(A60,[1]TDSheet!$A:$G,7,0)</f>
        <v>0.4</v>
      </c>
      <c r="J60" s="19">
        <f>VLOOKUP(A60,[2]TDSheet!$A:$F,6,0)</f>
        <v>688</v>
      </c>
      <c r="K60" s="19">
        <f t="shared" si="2"/>
        <v>0</v>
      </c>
      <c r="M60" s="19">
        <f>VLOOKUP(A60,[1]TDSheet!$A:$P,16,0)</f>
        <v>210</v>
      </c>
      <c r="N60" s="19">
        <f t="shared" si="3"/>
        <v>137.6</v>
      </c>
      <c r="O60" s="20">
        <v>1000</v>
      </c>
      <c r="P60" s="20"/>
      <c r="Q60" s="20"/>
      <c r="S60" s="19">
        <f t="shared" si="4"/>
        <v>8.7936046511627914</v>
      </c>
      <c r="T60" s="19">
        <f t="shared" si="5"/>
        <v>1.5261627906976745</v>
      </c>
      <c r="W60" s="19">
        <f>VLOOKUP(A60,[1]TDSheet!$A:$W,23,0)</f>
        <v>96.2</v>
      </c>
      <c r="X60" s="19">
        <f>VLOOKUP(A60,[1]TDSheet!$A:$X,24,0)</f>
        <v>108.2</v>
      </c>
      <c r="Y60" s="19">
        <f>VLOOKUP(A60,[1]TDSheet!$A:$N,14,0)</f>
        <v>81.400000000000006</v>
      </c>
      <c r="AA60" s="19">
        <f t="shared" si="6"/>
        <v>400</v>
      </c>
      <c r="AB60" s="19">
        <f t="shared" si="7"/>
        <v>0</v>
      </c>
      <c r="AC60" s="19">
        <f t="shared" si="8"/>
        <v>0</v>
      </c>
    </row>
    <row r="61" spans="1:29" ht="11.1" customHeight="1" outlineLevel="2" x14ac:dyDescent="0.2">
      <c r="A61" s="6" t="s">
        <v>76</v>
      </c>
      <c r="B61" s="6" t="s">
        <v>20</v>
      </c>
      <c r="C61" s="10">
        <v>994</v>
      </c>
      <c r="D61" s="10">
        <v>6</v>
      </c>
      <c r="E61" s="10">
        <v>812.01</v>
      </c>
      <c r="F61" s="10"/>
      <c r="G61" s="14">
        <f>VLOOKUP(A61,[1]TDSheet!$A:$G,7,0)</f>
        <v>0.4</v>
      </c>
      <c r="J61" s="19">
        <f>VLOOKUP(A61,[2]TDSheet!$A:$F,6,0)</f>
        <v>812.01</v>
      </c>
      <c r="K61" s="19">
        <f t="shared" si="2"/>
        <v>0</v>
      </c>
      <c r="M61" s="19">
        <f>VLOOKUP(A61,[1]TDSheet!$A:$P,16,0)</f>
        <v>540</v>
      </c>
      <c r="N61" s="19">
        <f t="shared" si="3"/>
        <v>162.40199999999999</v>
      </c>
      <c r="O61" s="20">
        <v>1000</v>
      </c>
      <c r="P61" s="20"/>
      <c r="Q61" s="20"/>
      <c r="S61" s="19">
        <f t="shared" si="4"/>
        <v>9.4826418393862149</v>
      </c>
      <c r="T61" s="19">
        <f t="shared" si="5"/>
        <v>3.3250822034211405</v>
      </c>
      <c r="W61" s="19">
        <f>VLOOKUP(A61,[1]TDSheet!$A:$W,23,0)</f>
        <v>128</v>
      </c>
      <c r="X61" s="19">
        <f>VLOOKUP(A61,[1]TDSheet!$A:$X,24,0)</f>
        <v>153.6</v>
      </c>
      <c r="Y61" s="19">
        <f>VLOOKUP(A61,[1]TDSheet!$A:$N,14,0)</f>
        <v>126.4</v>
      </c>
      <c r="AA61" s="19">
        <f t="shared" si="6"/>
        <v>400</v>
      </c>
      <c r="AB61" s="19">
        <f t="shared" si="7"/>
        <v>0</v>
      </c>
      <c r="AC61" s="19">
        <f t="shared" si="8"/>
        <v>0</v>
      </c>
    </row>
    <row r="62" spans="1:29" ht="11.1" customHeight="1" outlineLevel="2" x14ac:dyDescent="0.2">
      <c r="A62" s="6" t="s">
        <v>15</v>
      </c>
      <c r="B62" s="6" t="s">
        <v>9</v>
      </c>
      <c r="C62" s="10">
        <v>65.834999999999994</v>
      </c>
      <c r="D62" s="10">
        <v>1.9419999999999999</v>
      </c>
      <c r="E62" s="10">
        <v>56.136000000000003</v>
      </c>
      <c r="F62" s="10"/>
      <c r="G62" s="14">
        <f>VLOOKUP(A62,[1]TDSheet!$A:$G,7,0)</f>
        <v>1</v>
      </c>
      <c r="J62" s="19">
        <f>VLOOKUP(A62,[2]TDSheet!$A:$F,6,0)</f>
        <v>56.136000000000003</v>
      </c>
      <c r="K62" s="19">
        <f t="shared" si="2"/>
        <v>0</v>
      </c>
      <c r="M62" s="19">
        <f>VLOOKUP(A62,[1]TDSheet!$A:$P,16,0)</f>
        <v>180</v>
      </c>
      <c r="N62" s="19">
        <f t="shared" si="3"/>
        <v>11.2272</v>
      </c>
      <c r="O62" s="20"/>
      <c r="P62" s="20"/>
      <c r="Q62" s="20"/>
      <c r="S62" s="19">
        <f t="shared" si="4"/>
        <v>16.032492518170159</v>
      </c>
      <c r="T62" s="19">
        <f t="shared" si="5"/>
        <v>16.032492518170159</v>
      </c>
      <c r="W62" s="19">
        <f>VLOOKUP(A62,[1]TDSheet!$A:$W,23,0)</f>
        <v>23.451799999999999</v>
      </c>
      <c r="X62" s="19">
        <f>VLOOKUP(A62,[1]TDSheet!$A:$X,24,0)</f>
        <v>13.741</v>
      </c>
      <c r="Y62" s="19">
        <f>VLOOKUP(A62,[1]TDSheet!$A:$N,14,0)</f>
        <v>21.261000000000003</v>
      </c>
      <c r="AA62" s="19">
        <f t="shared" si="6"/>
        <v>0</v>
      </c>
      <c r="AB62" s="19">
        <f t="shared" si="7"/>
        <v>0</v>
      </c>
      <c r="AC62" s="19">
        <f t="shared" si="8"/>
        <v>0</v>
      </c>
    </row>
    <row r="63" spans="1:29" ht="11.1" customHeight="1" outlineLevel="2" x14ac:dyDescent="0.2">
      <c r="A63" s="6" t="s">
        <v>16</v>
      </c>
      <c r="B63" s="6" t="s">
        <v>9</v>
      </c>
      <c r="C63" s="10">
        <v>164.81700000000001</v>
      </c>
      <c r="D63" s="10">
        <v>811.38599999999997</v>
      </c>
      <c r="E63" s="10">
        <v>93.253</v>
      </c>
      <c r="F63" s="10">
        <v>771.27499999999998</v>
      </c>
      <c r="G63" s="14">
        <f>VLOOKUP(A63,[1]TDSheet!$A:$G,7,0)</f>
        <v>1</v>
      </c>
      <c r="J63" s="19">
        <f>VLOOKUP(A63,[2]TDSheet!$A:$F,6,0)</f>
        <v>93.253</v>
      </c>
      <c r="K63" s="19">
        <f t="shared" si="2"/>
        <v>0</v>
      </c>
      <c r="N63" s="19">
        <f t="shared" si="3"/>
        <v>18.650600000000001</v>
      </c>
      <c r="O63" s="20"/>
      <c r="P63" s="20"/>
      <c r="Q63" s="20"/>
      <c r="S63" s="19">
        <f t="shared" si="4"/>
        <v>41.353897461743856</v>
      </c>
      <c r="T63" s="19">
        <f t="shared" si="5"/>
        <v>41.353897461743856</v>
      </c>
      <c r="W63" s="19">
        <f>VLOOKUP(A63,[1]TDSheet!$A:$W,23,0)</f>
        <v>76.8078</v>
      </c>
      <c r="X63" s="19">
        <f>VLOOKUP(A63,[1]TDSheet!$A:$X,24,0)</f>
        <v>30.204199999999997</v>
      </c>
      <c r="Y63" s="19">
        <f>VLOOKUP(A63,[1]TDSheet!$A:$N,14,0)</f>
        <v>106.02719999999999</v>
      </c>
      <c r="AA63" s="19">
        <f t="shared" si="6"/>
        <v>0</v>
      </c>
      <c r="AB63" s="19">
        <f t="shared" si="7"/>
        <v>0</v>
      </c>
      <c r="AC63" s="19">
        <f t="shared" si="8"/>
        <v>0</v>
      </c>
    </row>
    <row r="64" spans="1:29" ht="11.1" customHeight="1" outlineLevel="2" x14ac:dyDescent="0.2">
      <c r="A64" s="16" t="s">
        <v>27</v>
      </c>
      <c r="B64" s="16" t="s">
        <v>20</v>
      </c>
      <c r="C64" s="17"/>
      <c r="D64" s="17"/>
      <c r="E64" s="17">
        <v>5</v>
      </c>
      <c r="F64" s="17">
        <v>-5</v>
      </c>
      <c r="G64" s="14">
        <v>0</v>
      </c>
      <c r="J64" s="19">
        <f>VLOOKUP(A64,[2]TDSheet!$A:$F,6,0)</f>
        <v>5</v>
      </c>
      <c r="K64" s="19">
        <f t="shared" si="2"/>
        <v>0</v>
      </c>
      <c r="N64" s="19">
        <f t="shared" si="3"/>
        <v>1</v>
      </c>
      <c r="O64" s="20"/>
      <c r="P64" s="20"/>
      <c r="Q64" s="20"/>
      <c r="S64" s="19">
        <f t="shared" si="4"/>
        <v>-5</v>
      </c>
      <c r="T64" s="19">
        <f t="shared" si="5"/>
        <v>-5</v>
      </c>
      <c r="W64" s="19">
        <v>0</v>
      </c>
      <c r="X64" s="19">
        <v>0</v>
      </c>
      <c r="Y64" s="19">
        <v>0</v>
      </c>
      <c r="AA64" s="19">
        <f t="shared" si="6"/>
        <v>0</v>
      </c>
      <c r="AB64" s="19">
        <f t="shared" si="7"/>
        <v>0</v>
      </c>
      <c r="AC64" s="19">
        <f t="shared" si="8"/>
        <v>0</v>
      </c>
    </row>
    <row r="65" spans="1:29" ht="11.1" customHeight="1" outlineLevel="2" x14ac:dyDescent="0.2">
      <c r="A65" s="16" t="s">
        <v>28</v>
      </c>
      <c r="B65" s="16" t="s">
        <v>20</v>
      </c>
      <c r="C65" s="17">
        <v>772</v>
      </c>
      <c r="D65" s="17"/>
      <c r="E65" s="17">
        <v>123</v>
      </c>
      <c r="F65" s="17">
        <v>618</v>
      </c>
      <c r="G65" s="14">
        <v>0</v>
      </c>
      <c r="J65" s="19">
        <f>VLOOKUP(A65,[2]TDSheet!$A:$F,6,0)</f>
        <v>123</v>
      </c>
      <c r="K65" s="19">
        <f t="shared" si="2"/>
        <v>0</v>
      </c>
      <c r="N65" s="19">
        <f t="shared" si="3"/>
        <v>24.6</v>
      </c>
      <c r="O65" s="20"/>
      <c r="P65" s="20"/>
      <c r="Q65" s="20"/>
      <c r="S65" s="19">
        <f t="shared" si="4"/>
        <v>25.121951219512194</v>
      </c>
      <c r="T65" s="19">
        <f t="shared" si="5"/>
        <v>25.121951219512194</v>
      </c>
      <c r="W65" s="19">
        <f>VLOOKUP(A65,[1]TDSheet!$A:$W,23,0)</f>
        <v>0</v>
      </c>
      <c r="X65" s="19">
        <f>VLOOKUP(A65,[1]TDSheet!$A:$X,24,0)</f>
        <v>9.3349999999999991</v>
      </c>
      <c r="Y65" s="19">
        <f>VLOOKUP(A65,[1]TDSheet!$A:$N,14,0)</f>
        <v>40.200000000000003</v>
      </c>
      <c r="Z65" s="23" t="str">
        <f>VLOOKUP(A65,[1]TDSheet!$A:$Y,25,0)</f>
        <v>увеличить</v>
      </c>
      <c r="AA65" s="19">
        <f t="shared" si="6"/>
        <v>0</v>
      </c>
      <c r="AB65" s="19">
        <f t="shared" si="7"/>
        <v>0</v>
      </c>
      <c r="AC65" s="19">
        <f t="shared" si="8"/>
        <v>0</v>
      </c>
    </row>
    <row r="66" spans="1:29" ht="11.1" customHeight="1" outlineLevel="2" x14ac:dyDescent="0.2">
      <c r="A66" s="6" t="s">
        <v>17</v>
      </c>
      <c r="B66" s="6" t="s">
        <v>9</v>
      </c>
      <c r="C66" s="10">
        <v>151.45500000000001</v>
      </c>
      <c r="D66" s="10"/>
      <c r="E66" s="10">
        <v>69.694999999999993</v>
      </c>
      <c r="F66" s="10"/>
      <c r="G66" s="14">
        <f>VLOOKUP(A66,[1]TDSheet!$A:$G,7,0)</f>
        <v>1</v>
      </c>
      <c r="J66" s="19">
        <f>VLOOKUP(A66,[2]TDSheet!$A:$F,6,0)</f>
        <v>69.694999999999993</v>
      </c>
      <c r="K66" s="19">
        <f t="shared" si="2"/>
        <v>0</v>
      </c>
      <c r="M66" s="19">
        <f>VLOOKUP(A66,[1]TDSheet!$A:$P,16,0)</f>
        <v>370</v>
      </c>
      <c r="N66" s="19">
        <f t="shared" si="3"/>
        <v>13.938999999999998</v>
      </c>
      <c r="O66" s="20"/>
      <c r="P66" s="20"/>
      <c r="Q66" s="20"/>
      <c r="S66" s="19">
        <f t="shared" si="4"/>
        <v>26.544228423846764</v>
      </c>
      <c r="T66" s="19">
        <f t="shared" si="5"/>
        <v>26.544228423846764</v>
      </c>
      <c r="W66" s="19">
        <f>VLOOKUP(A66,[1]TDSheet!$A:$W,23,0)</f>
        <v>35.401200000000003</v>
      </c>
      <c r="X66" s="19">
        <f>VLOOKUP(A66,[1]TDSheet!$A:$X,24,0)</f>
        <v>9.6417999999999999</v>
      </c>
      <c r="Y66" s="19">
        <f>VLOOKUP(A66,[1]TDSheet!$A:$N,14,0)</f>
        <v>44.166800000000002</v>
      </c>
      <c r="AA66" s="19">
        <f t="shared" si="6"/>
        <v>0</v>
      </c>
      <c r="AB66" s="19">
        <f t="shared" si="7"/>
        <v>0</v>
      </c>
      <c r="AC66" s="19">
        <f t="shared" si="8"/>
        <v>0</v>
      </c>
    </row>
    <row r="67" spans="1:29" ht="11.1" customHeight="1" outlineLevel="2" x14ac:dyDescent="0.2">
      <c r="A67" s="6" t="s">
        <v>59</v>
      </c>
      <c r="B67" s="6" t="s">
        <v>9</v>
      </c>
      <c r="C67" s="10">
        <v>230.87299999999999</v>
      </c>
      <c r="D67" s="10">
        <v>83.734999999999999</v>
      </c>
      <c r="E67" s="10">
        <v>166.70500000000001</v>
      </c>
      <c r="F67" s="10">
        <v>83.73</v>
      </c>
      <c r="G67" s="14">
        <f>VLOOKUP(A67,[1]TDSheet!$A:$G,7,0)</f>
        <v>1</v>
      </c>
      <c r="J67" s="19">
        <f>VLOOKUP(A67,[2]TDSheet!$A:$F,6,0)</f>
        <v>166.70500000000001</v>
      </c>
      <c r="K67" s="19">
        <f t="shared" si="2"/>
        <v>0</v>
      </c>
      <c r="M67" s="19">
        <f>VLOOKUP(A67,[1]TDSheet!$A:$P,16,0)</f>
        <v>450</v>
      </c>
      <c r="N67" s="19">
        <f t="shared" si="3"/>
        <v>33.341000000000001</v>
      </c>
      <c r="O67" s="20"/>
      <c r="P67" s="20"/>
      <c r="Q67" s="20"/>
      <c r="S67" s="19">
        <f t="shared" si="4"/>
        <v>16.00821810983474</v>
      </c>
      <c r="T67" s="19">
        <f t="shared" si="5"/>
        <v>16.00821810983474</v>
      </c>
      <c r="W67" s="19">
        <f>VLOOKUP(A67,[1]TDSheet!$A:$W,23,0)</f>
        <v>35.978400000000001</v>
      </c>
      <c r="X67" s="19">
        <f>VLOOKUP(A67,[1]TDSheet!$A:$X,24,0)</f>
        <v>33.154600000000002</v>
      </c>
      <c r="Y67" s="19">
        <f>VLOOKUP(A67,[1]TDSheet!$A:$N,14,0)</f>
        <v>56.703400000000002</v>
      </c>
      <c r="AA67" s="19">
        <f t="shared" si="6"/>
        <v>0</v>
      </c>
      <c r="AB67" s="19">
        <f t="shared" si="7"/>
        <v>0</v>
      </c>
      <c r="AC67" s="19">
        <f t="shared" si="8"/>
        <v>0</v>
      </c>
    </row>
    <row r="68" spans="1:29" ht="11.1" customHeight="1" outlineLevel="2" x14ac:dyDescent="0.2">
      <c r="A68" s="6" t="s">
        <v>60</v>
      </c>
      <c r="B68" s="6" t="s">
        <v>9</v>
      </c>
      <c r="C68" s="10">
        <v>354.18900000000002</v>
      </c>
      <c r="D68" s="10"/>
      <c r="E68" s="10">
        <v>334.55099999999999</v>
      </c>
      <c r="F68" s="10">
        <v>-0.45</v>
      </c>
      <c r="G68" s="14">
        <f>VLOOKUP(A68,[1]TDSheet!$A:$G,7,0)</f>
        <v>1</v>
      </c>
      <c r="J68" s="19">
        <f>VLOOKUP(A68,[2]TDSheet!$A:$F,6,0)</f>
        <v>334.55099999999999</v>
      </c>
      <c r="K68" s="19">
        <f t="shared" si="2"/>
        <v>0</v>
      </c>
      <c r="M68" s="19">
        <f>VLOOKUP(A68,[1]TDSheet!$A:$P,16,0)</f>
        <v>20</v>
      </c>
      <c r="N68" s="19">
        <f t="shared" si="3"/>
        <v>66.910200000000003</v>
      </c>
      <c r="O68" s="20">
        <v>450</v>
      </c>
      <c r="P68" s="20"/>
      <c r="Q68" s="20"/>
      <c r="S68" s="19">
        <f t="shared" si="4"/>
        <v>7.0176146536701429</v>
      </c>
      <c r="T68" s="19">
        <f t="shared" si="5"/>
        <v>0.29218265675487443</v>
      </c>
      <c r="W68" s="19">
        <f>VLOOKUP(A68,[1]TDSheet!$A:$W,23,0)</f>
        <v>70.534400000000005</v>
      </c>
      <c r="X68" s="19">
        <f>VLOOKUP(A68,[1]TDSheet!$A:$X,24,0)</f>
        <v>68.526399999999995</v>
      </c>
      <c r="Y68" s="19">
        <f>VLOOKUP(A68,[1]TDSheet!$A:$N,14,0)</f>
        <v>30.880200000000002</v>
      </c>
      <c r="AA68" s="19">
        <f t="shared" si="6"/>
        <v>450</v>
      </c>
      <c r="AB68" s="19">
        <f t="shared" si="7"/>
        <v>0</v>
      </c>
      <c r="AC68" s="19">
        <f t="shared" si="8"/>
        <v>0</v>
      </c>
    </row>
    <row r="69" spans="1:29" ht="11.1" customHeight="1" outlineLevel="2" x14ac:dyDescent="0.2">
      <c r="A69" s="6" t="s">
        <v>77</v>
      </c>
      <c r="B69" s="6" t="s">
        <v>20</v>
      </c>
      <c r="C69" s="10"/>
      <c r="D69" s="10">
        <v>102</v>
      </c>
      <c r="E69" s="10"/>
      <c r="F69" s="10">
        <v>102</v>
      </c>
      <c r="G69" s="14">
        <v>0.35</v>
      </c>
      <c r="K69" s="19">
        <f t="shared" si="2"/>
        <v>0</v>
      </c>
      <c r="N69" s="19">
        <f t="shared" si="3"/>
        <v>0</v>
      </c>
      <c r="O69" s="20"/>
      <c r="P69" s="20"/>
      <c r="Q69" s="20"/>
      <c r="S69" s="19" t="e">
        <f t="shared" si="4"/>
        <v>#DIV/0!</v>
      </c>
      <c r="T69" s="19" t="e">
        <f t="shared" si="5"/>
        <v>#DIV/0!</v>
      </c>
      <c r="W69" s="19">
        <v>0</v>
      </c>
      <c r="X69" s="19">
        <v>0</v>
      </c>
      <c r="Y69" s="19">
        <v>0</v>
      </c>
      <c r="AA69" s="19">
        <f t="shared" si="6"/>
        <v>0</v>
      </c>
      <c r="AB69" s="19">
        <f t="shared" si="7"/>
        <v>0</v>
      </c>
      <c r="AC69" s="19">
        <f t="shared" si="8"/>
        <v>0</v>
      </c>
    </row>
    <row r="70" spans="1:29" ht="21.95" customHeight="1" outlineLevel="2" x14ac:dyDescent="0.2">
      <c r="A70" s="6" t="s">
        <v>29</v>
      </c>
      <c r="B70" s="6" t="s">
        <v>20</v>
      </c>
      <c r="C70" s="10"/>
      <c r="D70" s="10">
        <v>104</v>
      </c>
      <c r="E70" s="10"/>
      <c r="F70" s="10">
        <v>104</v>
      </c>
      <c r="G70" s="14">
        <f>VLOOKUP(A70,[1]TDSheet!$A:$G,7,0)</f>
        <v>0.35</v>
      </c>
      <c r="K70" s="19">
        <f t="shared" si="2"/>
        <v>0</v>
      </c>
      <c r="N70" s="19">
        <f t="shared" si="3"/>
        <v>0</v>
      </c>
      <c r="O70" s="20"/>
      <c r="P70" s="20"/>
      <c r="Q70" s="20"/>
      <c r="S70" s="19" t="e">
        <f t="shared" si="4"/>
        <v>#DIV/0!</v>
      </c>
      <c r="T70" s="19" t="e">
        <f t="shared" si="5"/>
        <v>#DIV/0!</v>
      </c>
      <c r="W70" s="19">
        <f>VLOOKUP(A70,[1]TDSheet!$A:$W,23,0)</f>
        <v>0</v>
      </c>
      <c r="X70" s="19">
        <f>VLOOKUP(A70,[1]TDSheet!$A:$X,24,0)</f>
        <v>0</v>
      </c>
      <c r="Y70" s="19">
        <f>VLOOKUP(A70,[1]TDSheet!$A:$N,14,0)</f>
        <v>0</v>
      </c>
      <c r="AA70" s="19">
        <f t="shared" si="6"/>
        <v>0</v>
      </c>
      <c r="AB70" s="19">
        <f t="shared" si="7"/>
        <v>0</v>
      </c>
      <c r="AC70" s="19">
        <f t="shared" si="8"/>
        <v>0</v>
      </c>
    </row>
    <row r="71" spans="1:29" ht="11.1" customHeight="1" outlineLevel="2" x14ac:dyDescent="0.2">
      <c r="A71" s="6" t="s">
        <v>61</v>
      </c>
      <c r="B71" s="6" t="s">
        <v>9</v>
      </c>
      <c r="C71" s="10"/>
      <c r="D71" s="10">
        <v>102.36</v>
      </c>
      <c r="E71" s="10"/>
      <c r="F71" s="10">
        <v>102.36</v>
      </c>
      <c r="G71" s="14">
        <v>1</v>
      </c>
      <c r="K71" s="19">
        <f t="shared" ref="K71:K76" si="9">E71-J71</f>
        <v>0</v>
      </c>
      <c r="N71" s="19">
        <f t="shared" ref="N71:N76" si="10">E71/5</f>
        <v>0</v>
      </c>
      <c r="O71" s="20"/>
      <c r="P71" s="20"/>
      <c r="Q71" s="20"/>
      <c r="S71" s="19" t="e">
        <f t="shared" ref="S71:S76" si="11">(F71+M71+O71+P71+Q71)/N71</f>
        <v>#DIV/0!</v>
      </c>
      <c r="T71" s="19" t="e">
        <f t="shared" ref="T71:T76" si="12">(F71+M71)/N71</f>
        <v>#DIV/0!</v>
      </c>
      <c r="W71" s="19">
        <v>0</v>
      </c>
      <c r="X71" s="19">
        <v>0</v>
      </c>
      <c r="Y71" s="19">
        <v>0</v>
      </c>
      <c r="AA71" s="19">
        <f t="shared" ref="AA71:AA76" si="13">O71*G71</f>
        <v>0</v>
      </c>
      <c r="AB71" s="19">
        <f t="shared" ref="AB71:AB76" si="14">P71*G71</f>
        <v>0</v>
      </c>
      <c r="AC71" s="19">
        <f t="shared" ref="AC71:AC76" si="15">Q71*G71</f>
        <v>0</v>
      </c>
    </row>
    <row r="72" spans="1:29" ht="11.1" customHeight="1" outlineLevel="2" x14ac:dyDescent="0.2">
      <c r="A72" s="6" t="s">
        <v>78</v>
      </c>
      <c r="B72" s="6" t="s">
        <v>20</v>
      </c>
      <c r="C72" s="10"/>
      <c r="D72" s="10">
        <v>118</v>
      </c>
      <c r="E72" s="10"/>
      <c r="F72" s="10">
        <v>118</v>
      </c>
      <c r="G72" s="14">
        <v>0.35</v>
      </c>
      <c r="K72" s="19">
        <f t="shared" si="9"/>
        <v>0</v>
      </c>
      <c r="N72" s="19">
        <f t="shared" si="10"/>
        <v>0</v>
      </c>
      <c r="O72" s="20"/>
      <c r="P72" s="20"/>
      <c r="Q72" s="20"/>
      <c r="S72" s="19" t="e">
        <f t="shared" si="11"/>
        <v>#DIV/0!</v>
      </c>
      <c r="T72" s="19" t="e">
        <f t="shared" si="12"/>
        <v>#DIV/0!</v>
      </c>
      <c r="W72" s="19">
        <v>0</v>
      </c>
      <c r="X72" s="19">
        <v>0</v>
      </c>
      <c r="Y72" s="19">
        <v>0</v>
      </c>
      <c r="AA72" s="19">
        <f t="shared" si="13"/>
        <v>0</v>
      </c>
      <c r="AB72" s="19">
        <f t="shared" si="14"/>
        <v>0</v>
      </c>
      <c r="AC72" s="19">
        <f t="shared" si="15"/>
        <v>0</v>
      </c>
    </row>
    <row r="73" spans="1:29" ht="21.95" customHeight="1" outlineLevel="2" x14ac:dyDescent="0.2">
      <c r="A73" s="6" t="s">
        <v>79</v>
      </c>
      <c r="B73" s="6" t="s">
        <v>20</v>
      </c>
      <c r="C73" s="10"/>
      <c r="D73" s="10">
        <v>102</v>
      </c>
      <c r="E73" s="10"/>
      <c r="F73" s="10">
        <v>102</v>
      </c>
      <c r="G73" s="14">
        <v>0.28000000000000003</v>
      </c>
      <c r="K73" s="19">
        <f t="shared" si="9"/>
        <v>0</v>
      </c>
      <c r="N73" s="19">
        <f t="shared" si="10"/>
        <v>0</v>
      </c>
      <c r="O73" s="20"/>
      <c r="P73" s="20"/>
      <c r="Q73" s="20"/>
      <c r="S73" s="19" t="e">
        <f t="shared" si="11"/>
        <v>#DIV/0!</v>
      </c>
      <c r="T73" s="19" t="e">
        <f t="shared" si="12"/>
        <v>#DIV/0!</v>
      </c>
      <c r="W73" s="19">
        <v>0</v>
      </c>
      <c r="X73" s="19">
        <v>0</v>
      </c>
      <c r="Y73" s="19">
        <v>0</v>
      </c>
      <c r="AA73" s="19">
        <f t="shared" si="13"/>
        <v>0</v>
      </c>
      <c r="AB73" s="19">
        <f t="shared" si="14"/>
        <v>0</v>
      </c>
      <c r="AC73" s="19">
        <f t="shared" si="15"/>
        <v>0</v>
      </c>
    </row>
    <row r="74" spans="1:29" ht="21.95" customHeight="1" outlineLevel="2" x14ac:dyDescent="0.2">
      <c r="A74" s="6" t="s">
        <v>80</v>
      </c>
      <c r="B74" s="6" t="s">
        <v>20</v>
      </c>
      <c r="C74" s="10"/>
      <c r="D74" s="10">
        <v>102</v>
      </c>
      <c r="E74" s="10"/>
      <c r="F74" s="10">
        <v>102</v>
      </c>
      <c r="G74" s="14">
        <v>0.28000000000000003</v>
      </c>
      <c r="K74" s="19">
        <f t="shared" si="9"/>
        <v>0</v>
      </c>
      <c r="N74" s="19">
        <f t="shared" si="10"/>
        <v>0</v>
      </c>
      <c r="O74" s="20"/>
      <c r="P74" s="20"/>
      <c r="Q74" s="20"/>
      <c r="S74" s="19" t="e">
        <f t="shared" si="11"/>
        <v>#DIV/0!</v>
      </c>
      <c r="T74" s="19" t="e">
        <f t="shared" si="12"/>
        <v>#DIV/0!</v>
      </c>
      <c r="W74" s="19">
        <v>0</v>
      </c>
      <c r="X74" s="19">
        <v>0</v>
      </c>
      <c r="Y74" s="19">
        <v>0</v>
      </c>
      <c r="AA74" s="19">
        <f t="shared" si="13"/>
        <v>0</v>
      </c>
      <c r="AB74" s="19">
        <f t="shared" si="14"/>
        <v>0</v>
      </c>
      <c r="AC74" s="19">
        <f t="shared" si="15"/>
        <v>0</v>
      </c>
    </row>
    <row r="75" spans="1:29" ht="21.95" customHeight="1" outlineLevel="2" x14ac:dyDescent="0.2">
      <c r="A75" s="16" t="s">
        <v>18</v>
      </c>
      <c r="B75" s="16" t="s">
        <v>9</v>
      </c>
      <c r="C75" s="17"/>
      <c r="D75" s="17">
        <v>3.6280000000000001</v>
      </c>
      <c r="E75" s="17"/>
      <c r="F75" s="17">
        <v>3.6280000000000001</v>
      </c>
      <c r="G75" s="14">
        <v>0</v>
      </c>
      <c r="K75" s="19">
        <f t="shared" si="9"/>
        <v>0</v>
      </c>
      <c r="N75" s="19">
        <f t="shared" si="10"/>
        <v>0</v>
      </c>
      <c r="O75" s="20"/>
      <c r="P75" s="20"/>
      <c r="Q75" s="20"/>
      <c r="S75" s="19" t="e">
        <f t="shared" si="11"/>
        <v>#DIV/0!</v>
      </c>
      <c r="T75" s="19" t="e">
        <f t="shared" si="12"/>
        <v>#DIV/0!</v>
      </c>
      <c r="W75" s="19">
        <v>0</v>
      </c>
      <c r="X75" s="19">
        <v>0</v>
      </c>
      <c r="Y75" s="19">
        <v>0</v>
      </c>
      <c r="AA75" s="19">
        <f t="shared" si="13"/>
        <v>0</v>
      </c>
      <c r="AB75" s="19">
        <f t="shared" si="14"/>
        <v>0</v>
      </c>
      <c r="AC75" s="19">
        <f t="shared" si="15"/>
        <v>0</v>
      </c>
    </row>
    <row r="76" spans="1:29" ht="21.95" customHeight="1" outlineLevel="2" x14ac:dyDescent="0.2">
      <c r="A76" s="16" t="s">
        <v>62</v>
      </c>
      <c r="B76" s="16" t="s">
        <v>9</v>
      </c>
      <c r="C76" s="17">
        <v>206.71899999999999</v>
      </c>
      <c r="D76" s="17"/>
      <c r="E76" s="17">
        <v>91.82</v>
      </c>
      <c r="F76" s="17">
        <v>12.11</v>
      </c>
      <c r="G76" s="14">
        <f>VLOOKUP(A76,[1]TDSheet!$A:$G,7,0)</f>
        <v>0</v>
      </c>
      <c r="J76" s="19">
        <f>VLOOKUP(A76,[2]TDSheet!$A:$F,6,0)</f>
        <v>91.82</v>
      </c>
      <c r="K76" s="19">
        <f t="shared" si="9"/>
        <v>0</v>
      </c>
      <c r="N76" s="19">
        <f t="shared" si="10"/>
        <v>18.363999999999997</v>
      </c>
      <c r="O76" s="20"/>
      <c r="P76" s="20"/>
      <c r="Q76" s="20"/>
      <c r="S76" s="19">
        <f t="shared" si="11"/>
        <v>0.65944238727945992</v>
      </c>
      <c r="T76" s="19">
        <f t="shared" si="12"/>
        <v>0.65944238727945992</v>
      </c>
      <c r="W76" s="19">
        <f>VLOOKUP(A76,[1]TDSheet!$A:$W,23,0)</f>
        <v>51.412800000000004</v>
      </c>
      <c r="X76" s="19">
        <f>VLOOKUP(A76,[1]TDSheet!$A:$X,24,0)</f>
        <v>60.738</v>
      </c>
      <c r="Y76" s="19">
        <f>VLOOKUP(A76,[1]TDSheet!$A:$N,14,0)</f>
        <v>88.361199999999997</v>
      </c>
      <c r="AA76" s="19">
        <f t="shared" si="13"/>
        <v>0</v>
      </c>
      <c r="AB76" s="19">
        <f t="shared" si="14"/>
        <v>0</v>
      </c>
      <c r="AC76" s="19">
        <f t="shared" si="15"/>
        <v>0</v>
      </c>
    </row>
  </sheetData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FFF7-1D07-4358-B79C-A9259B80A056}">
  <dimension ref="A1:F72"/>
  <sheetViews>
    <sheetView topLeftCell="A29" workbookViewId="0">
      <selection activeCell="A2" sqref="A2:F72"/>
    </sheetView>
  </sheetViews>
  <sheetFormatPr defaultRowHeight="11.25" x14ac:dyDescent="0.2"/>
  <sheetData>
    <row r="1" spans="1:6" x14ac:dyDescent="0.2">
      <c r="A1">
        <v>1</v>
      </c>
    </row>
    <row r="2" spans="1:6" x14ac:dyDescent="0.2">
      <c r="A2" t="s">
        <v>8</v>
      </c>
      <c r="B2" t="s">
        <v>9</v>
      </c>
      <c r="C2">
        <v>317.69400000000002</v>
      </c>
      <c r="D2">
        <v>8.6880000000000006</v>
      </c>
      <c r="E2">
        <v>325.03699999999998</v>
      </c>
      <c r="F2">
        <v>1.345</v>
      </c>
    </row>
    <row r="3" spans="1:6" x14ac:dyDescent="0.2">
      <c r="A3" t="s">
        <v>10</v>
      </c>
      <c r="B3" t="s">
        <v>9</v>
      </c>
      <c r="C3">
        <v>111.41200000000001</v>
      </c>
      <c r="D3">
        <v>1.329</v>
      </c>
      <c r="E3">
        <v>112.741</v>
      </c>
    </row>
    <row r="4" spans="1:6" x14ac:dyDescent="0.2">
      <c r="A4" t="s">
        <v>11</v>
      </c>
      <c r="B4" t="s">
        <v>9</v>
      </c>
      <c r="C4">
        <v>108.217</v>
      </c>
      <c r="D4">
        <v>1.3160000000000001</v>
      </c>
      <c r="E4">
        <v>109.533</v>
      </c>
    </row>
    <row r="5" spans="1:6" x14ac:dyDescent="0.2">
      <c r="A5" t="s">
        <v>12</v>
      </c>
      <c r="B5" t="s">
        <v>9</v>
      </c>
      <c r="C5">
        <v>467.32100000000003</v>
      </c>
      <c r="E5">
        <v>464.60500000000002</v>
      </c>
      <c r="F5">
        <v>2.7160000000000002</v>
      </c>
    </row>
    <row r="6" spans="1:6" x14ac:dyDescent="0.2">
      <c r="A6" t="s">
        <v>13</v>
      </c>
      <c r="B6" t="s">
        <v>9</v>
      </c>
      <c r="C6">
        <v>544.70000000000005</v>
      </c>
      <c r="D6">
        <v>810.75900000000001</v>
      </c>
      <c r="E6">
        <v>604.54700000000003</v>
      </c>
      <c r="F6">
        <v>750.91200000000003</v>
      </c>
    </row>
    <row r="7" spans="1:6" x14ac:dyDescent="0.2">
      <c r="A7" t="s">
        <v>14</v>
      </c>
      <c r="B7" t="s">
        <v>9</v>
      </c>
      <c r="D7">
        <v>17.7</v>
      </c>
      <c r="F7">
        <v>17.7</v>
      </c>
    </row>
    <row r="8" spans="1:6" x14ac:dyDescent="0.2">
      <c r="A8" t="s">
        <v>19</v>
      </c>
      <c r="B8" t="s">
        <v>20</v>
      </c>
      <c r="E8">
        <v>0.8</v>
      </c>
      <c r="F8">
        <v>-0.8</v>
      </c>
    </row>
    <row r="9" spans="1:6" x14ac:dyDescent="0.2">
      <c r="A9" t="s">
        <v>21</v>
      </c>
      <c r="B9" t="s">
        <v>20</v>
      </c>
      <c r="D9">
        <v>104</v>
      </c>
      <c r="F9">
        <v>104</v>
      </c>
    </row>
    <row r="10" spans="1:6" x14ac:dyDescent="0.2">
      <c r="A10" t="s">
        <v>22</v>
      </c>
      <c r="B10" t="s">
        <v>20</v>
      </c>
      <c r="D10">
        <v>24</v>
      </c>
      <c r="F10">
        <v>24</v>
      </c>
    </row>
    <row r="11" spans="1:6" x14ac:dyDescent="0.2">
      <c r="A11" t="s">
        <v>23</v>
      </c>
      <c r="B11" t="s">
        <v>20</v>
      </c>
      <c r="C11">
        <v>517</v>
      </c>
      <c r="D11">
        <v>3</v>
      </c>
      <c r="E11">
        <v>518</v>
      </c>
      <c r="F11">
        <v>2</v>
      </c>
    </row>
    <row r="12" spans="1:6" x14ac:dyDescent="0.2">
      <c r="A12" t="s">
        <v>24</v>
      </c>
      <c r="B12" t="s">
        <v>20</v>
      </c>
      <c r="C12">
        <v>86</v>
      </c>
      <c r="D12">
        <v>3</v>
      </c>
      <c r="E12">
        <v>86</v>
      </c>
      <c r="F12">
        <v>3</v>
      </c>
    </row>
    <row r="13" spans="1:6" x14ac:dyDescent="0.2">
      <c r="A13" t="s">
        <v>25</v>
      </c>
      <c r="B13" t="s">
        <v>20</v>
      </c>
      <c r="D13">
        <v>102</v>
      </c>
      <c r="F13">
        <v>102</v>
      </c>
    </row>
    <row r="14" spans="1:6" x14ac:dyDescent="0.2">
      <c r="A14" t="s">
        <v>63</v>
      </c>
      <c r="B14" t="s">
        <v>20</v>
      </c>
      <c r="C14">
        <v>26</v>
      </c>
      <c r="D14">
        <v>4</v>
      </c>
      <c r="E14">
        <v>7</v>
      </c>
      <c r="F14">
        <v>23</v>
      </c>
    </row>
    <row r="15" spans="1:6" x14ac:dyDescent="0.2">
      <c r="A15" t="s">
        <v>64</v>
      </c>
      <c r="B15" t="s">
        <v>20</v>
      </c>
      <c r="D15">
        <v>5</v>
      </c>
      <c r="F15">
        <v>5</v>
      </c>
    </row>
    <row r="16" spans="1:6" x14ac:dyDescent="0.2">
      <c r="A16" t="s">
        <v>65</v>
      </c>
      <c r="B16" t="s">
        <v>20</v>
      </c>
      <c r="C16">
        <v>101</v>
      </c>
      <c r="E16">
        <v>59</v>
      </c>
      <c r="F16">
        <v>42</v>
      </c>
    </row>
    <row r="17" spans="1:6" x14ac:dyDescent="0.2">
      <c r="A17" t="s">
        <v>66</v>
      </c>
      <c r="B17" t="s">
        <v>20</v>
      </c>
      <c r="C17">
        <v>3</v>
      </c>
      <c r="E17">
        <v>3</v>
      </c>
    </row>
    <row r="18" spans="1:6" x14ac:dyDescent="0.2">
      <c r="A18" t="s">
        <v>67</v>
      </c>
      <c r="B18" t="s">
        <v>20</v>
      </c>
      <c r="C18">
        <v>20</v>
      </c>
      <c r="E18">
        <v>11</v>
      </c>
      <c r="F18">
        <v>9</v>
      </c>
    </row>
    <row r="19" spans="1:6" x14ac:dyDescent="0.2">
      <c r="A19" t="s">
        <v>68</v>
      </c>
      <c r="B19" t="s">
        <v>20</v>
      </c>
      <c r="D19">
        <v>47</v>
      </c>
      <c r="F19">
        <v>47</v>
      </c>
    </row>
    <row r="20" spans="1:6" x14ac:dyDescent="0.2">
      <c r="A20" t="s">
        <v>69</v>
      </c>
      <c r="B20" t="s">
        <v>20</v>
      </c>
      <c r="C20">
        <v>225</v>
      </c>
      <c r="D20">
        <v>2</v>
      </c>
      <c r="E20">
        <v>205</v>
      </c>
      <c r="F20">
        <v>22</v>
      </c>
    </row>
    <row r="21" spans="1:6" x14ac:dyDescent="0.2">
      <c r="A21" t="s">
        <v>70</v>
      </c>
      <c r="B21" t="s">
        <v>20</v>
      </c>
      <c r="C21">
        <v>12</v>
      </c>
      <c r="E21">
        <v>12</v>
      </c>
    </row>
    <row r="22" spans="1:6" x14ac:dyDescent="0.2">
      <c r="A22" t="s">
        <v>71</v>
      </c>
      <c r="B22" t="s">
        <v>20</v>
      </c>
      <c r="C22">
        <v>78</v>
      </c>
      <c r="D22">
        <v>7</v>
      </c>
      <c r="E22">
        <v>78</v>
      </c>
      <c r="F22">
        <v>7</v>
      </c>
    </row>
    <row r="23" spans="1:6" x14ac:dyDescent="0.2">
      <c r="A23" t="s">
        <v>72</v>
      </c>
      <c r="B23" t="s">
        <v>20</v>
      </c>
      <c r="D23">
        <v>72</v>
      </c>
      <c r="F23">
        <v>72</v>
      </c>
    </row>
    <row r="24" spans="1:6" x14ac:dyDescent="0.2">
      <c r="A24" t="s">
        <v>30</v>
      </c>
      <c r="B24" t="s">
        <v>9</v>
      </c>
      <c r="C24">
        <v>929.09799999999996</v>
      </c>
      <c r="D24">
        <v>1104.3420000000001</v>
      </c>
      <c r="E24">
        <v>980.10199999999998</v>
      </c>
      <c r="F24">
        <v>1053.338</v>
      </c>
    </row>
    <row r="25" spans="1:6" x14ac:dyDescent="0.2">
      <c r="A25" t="s">
        <v>31</v>
      </c>
      <c r="B25" t="s">
        <v>9</v>
      </c>
      <c r="C25">
        <v>5804.5550000000003</v>
      </c>
      <c r="D25">
        <v>34.427999999999997</v>
      </c>
      <c r="E25">
        <v>3263.0439999999999</v>
      </c>
      <c r="F25">
        <v>2575.9389999999999</v>
      </c>
    </row>
    <row r="26" spans="1:6" x14ac:dyDescent="0.2">
      <c r="A26" t="s">
        <v>32</v>
      </c>
      <c r="B26" t="s">
        <v>9</v>
      </c>
      <c r="C26">
        <v>22.001000000000001</v>
      </c>
      <c r="D26">
        <v>8.6989999999999998</v>
      </c>
      <c r="E26">
        <v>27.155000000000001</v>
      </c>
      <c r="F26">
        <v>3.5449999999999999</v>
      </c>
    </row>
    <row r="27" spans="1:6" x14ac:dyDescent="0.2">
      <c r="A27" t="s">
        <v>33</v>
      </c>
      <c r="B27" t="s">
        <v>9</v>
      </c>
      <c r="C27">
        <v>1513.385</v>
      </c>
      <c r="D27">
        <v>855.27</v>
      </c>
      <c r="E27">
        <v>1602.89</v>
      </c>
      <c r="F27">
        <v>765.76499999999999</v>
      </c>
    </row>
    <row r="28" spans="1:6" x14ac:dyDescent="0.2">
      <c r="A28" t="s">
        <v>34</v>
      </c>
      <c r="B28" t="s">
        <v>9</v>
      </c>
      <c r="D28">
        <v>7.665</v>
      </c>
      <c r="E28">
        <v>5.09</v>
      </c>
      <c r="F28">
        <v>2.5750000000000002</v>
      </c>
    </row>
    <row r="29" spans="1:6" x14ac:dyDescent="0.2">
      <c r="A29" t="s">
        <v>35</v>
      </c>
      <c r="B29" t="s">
        <v>9</v>
      </c>
      <c r="C29">
        <v>7537.9650000000001</v>
      </c>
      <c r="D29">
        <v>11.055</v>
      </c>
      <c r="E29">
        <v>5719.9960000000001</v>
      </c>
      <c r="F29">
        <v>1829.0239999999999</v>
      </c>
    </row>
    <row r="30" spans="1:6" x14ac:dyDescent="0.2">
      <c r="A30" t="s">
        <v>36</v>
      </c>
      <c r="B30" t="s">
        <v>9</v>
      </c>
      <c r="C30">
        <v>531.38499999999999</v>
      </c>
      <c r="E30">
        <v>258.375</v>
      </c>
      <c r="F30">
        <v>273.01</v>
      </c>
    </row>
    <row r="31" spans="1:6" x14ac:dyDescent="0.2">
      <c r="A31" t="s">
        <v>37</v>
      </c>
      <c r="B31" t="s">
        <v>9</v>
      </c>
      <c r="C31">
        <v>342.95499999999998</v>
      </c>
      <c r="D31">
        <v>1.0999999999999999E-2</v>
      </c>
      <c r="E31">
        <v>342.96600000000001</v>
      </c>
    </row>
    <row r="32" spans="1:6" x14ac:dyDescent="0.2">
      <c r="A32" t="s">
        <v>38</v>
      </c>
      <c r="B32" t="s">
        <v>9</v>
      </c>
      <c r="C32">
        <v>328.48500000000001</v>
      </c>
      <c r="D32">
        <v>1900.61</v>
      </c>
      <c r="E32">
        <v>419.61799999999999</v>
      </c>
      <c r="F32">
        <v>1809.4770000000001</v>
      </c>
    </row>
    <row r="33" spans="1:6" x14ac:dyDescent="0.2">
      <c r="A33" t="s">
        <v>39</v>
      </c>
      <c r="B33" t="s">
        <v>9</v>
      </c>
      <c r="C33">
        <v>3222.105</v>
      </c>
      <c r="D33">
        <v>2057.3780000000002</v>
      </c>
      <c r="E33">
        <v>3220.55</v>
      </c>
      <c r="F33">
        <v>2058.933</v>
      </c>
    </row>
    <row r="34" spans="1:6" x14ac:dyDescent="0.2">
      <c r="A34" t="s">
        <v>40</v>
      </c>
      <c r="B34" t="s">
        <v>9</v>
      </c>
      <c r="C34">
        <v>1405.11</v>
      </c>
      <c r="D34">
        <v>1056.0740000000001</v>
      </c>
      <c r="E34">
        <v>1410.9269999999999</v>
      </c>
      <c r="F34">
        <v>1050.2570000000001</v>
      </c>
    </row>
    <row r="35" spans="1:6" x14ac:dyDescent="0.2">
      <c r="A35" t="s">
        <v>41</v>
      </c>
      <c r="B35" t="s">
        <v>9</v>
      </c>
      <c r="C35">
        <v>590.19200000000001</v>
      </c>
      <c r="D35">
        <v>1.716</v>
      </c>
      <c r="E35">
        <v>591.90800000000002</v>
      </c>
    </row>
    <row r="36" spans="1:6" x14ac:dyDescent="0.2">
      <c r="A36" t="s">
        <v>42</v>
      </c>
      <c r="B36" t="s">
        <v>9</v>
      </c>
      <c r="C36">
        <v>671.75199999999995</v>
      </c>
      <c r="D36">
        <v>1151.1420000000001</v>
      </c>
      <c r="E36">
        <v>690.26900000000001</v>
      </c>
      <c r="F36">
        <v>1132.625</v>
      </c>
    </row>
    <row r="37" spans="1:6" x14ac:dyDescent="0.2">
      <c r="A37" t="s">
        <v>43</v>
      </c>
      <c r="B37" t="s">
        <v>9</v>
      </c>
      <c r="C37">
        <v>36.784999999999997</v>
      </c>
      <c r="D37">
        <v>0.152</v>
      </c>
      <c r="E37">
        <v>36.936999999999998</v>
      </c>
    </row>
    <row r="38" spans="1:6" x14ac:dyDescent="0.2">
      <c r="A38" t="s">
        <v>44</v>
      </c>
      <c r="B38" t="s">
        <v>9</v>
      </c>
      <c r="C38">
        <v>1076.403</v>
      </c>
      <c r="D38">
        <v>1253.0350000000001</v>
      </c>
      <c r="E38">
        <v>1094.8620000000001</v>
      </c>
      <c r="F38">
        <v>1234.576</v>
      </c>
    </row>
    <row r="39" spans="1:6" x14ac:dyDescent="0.2">
      <c r="A39" t="s">
        <v>45</v>
      </c>
      <c r="B39" t="s">
        <v>9</v>
      </c>
      <c r="C39">
        <v>97.438999999999993</v>
      </c>
      <c r="D39">
        <v>25.914999999999999</v>
      </c>
      <c r="E39">
        <v>92.224999999999994</v>
      </c>
      <c r="F39">
        <v>31.129000000000001</v>
      </c>
    </row>
    <row r="40" spans="1:6" x14ac:dyDescent="0.2">
      <c r="A40" t="s">
        <v>46</v>
      </c>
      <c r="B40" t="s">
        <v>9</v>
      </c>
      <c r="C40">
        <v>128.322</v>
      </c>
      <c r="E40">
        <v>128.52000000000001</v>
      </c>
      <c r="F40">
        <v>-0.19800000000000001</v>
      </c>
    </row>
    <row r="41" spans="1:6" x14ac:dyDescent="0.2">
      <c r="A41" t="s">
        <v>47</v>
      </c>
      <c r="B41" t="s">
        <v>9</v>
      </c>
      <c r="C41">
        <v>140.04400000000001</v>
      </c>
      <c r="D41">
        <v>1.0369999999999999</v>
      </c>
      <c r="E41">
        <v>132.00200000000001</v>
      </c>
      <c r="F41">
        <v>9.0790000000000006</v>
      </c>
    </row>
    <row r="42" spans="1:6" x14ac:dyDescent="0.2">
      <c r="A42" t="s">
        <v>48</v>
      </c>
      <c r="B42" t="s">
        <v>9</v>
      </c>
      <c r="C42">
        <v>200.75800000000001</v>
      </c>
      <c r="E42">
        <v>63.258000000000003</v>
      </c>
      <c r="F42">
        <v>137.5</v>
      </c>
    </row>
    <row r="43" spans="1:6" x14ac:dyDescent="0.2">
      <c r="A43" t="s">
        <v>49</v>
      </c>
      <c r="B43" t="s">
        <v>9</v>
      </c>
      <c r="C43">
        <v>424.79599999999999</v>
      </c>
      <c r="D43">
        <v>630.54700000000003</v>
      </c>
      <c r="E43">
        <v>449.017</v>
      </c>
      <c r="F43">
        <v>606.32600000000002</v>
      </c>
    </row>
    <row r="44" spans="1:6" x14ac:dyDescent="0.2">
      <c r="A44" t="s">
        <v>50</v>
      </c>
      <c r="B44" t="s">
        <v>9</v>
      </c>
      <c r="C44">
        <v>163.42099999999999</v>
      </c>
      <c r="D44">
        <v>1.413</v>
      </c>
      <c r="E44">
        <v>149.82300000000001</v>
      </c>
      <c r="F44">
        <v>15.010999999999999</v>
      </c>
    </row>
    <row r="45" spans="1:6" x14ac:dyDescent="0.2">
      <c r="A45" t="s">
        <v>51</v>
      </c>
      <c r="B45" t="s">
        <v>9</v>
      </c>
      <c r="D45">
        <v>1.7430000000000001</v>
      </c>
      <c r="E45">
        <v>1.7430000000000001</v>
      </c>
    </row>
    <row r="46" spans="1:6" x14ac:dyDescent="0.2">
      <c r="A46" t="s">
        <v>52</v>
      </c>
      <c r="B46" t="s">
        <v>9</v>
      </c>
      <c r="C46">
        <v>3100.1770000000001</v>
      </c>
      <c r="D46">
        <v>5.7320000000000002</v>
      </c>
      <c r="E46">
        <v>2765.1390000000001</v>
      </c>
      <c r="F46">
        <v>340.77</v>
      </c>
    </row>
    <row r="47" spans="1:6" x14ac:dyDescent="0.2">
      <c r="A47" t="s">
        <v>53</v>
      </c>
      <c r="B47" t="s">
        <v>9</v>
      </c>
      <c r="C47">
        <v>197.6</v>
      </c>
      <c r="F47">
        <v>197.6</v>
      </c>
    </row>
    <row r="48" spans="1:6" x14ac:dyDescent="0.2">
      <c r="A48" t="s">
        <v>54</v>
      </c>
      <c r="B48" t="s">
        <v>9</v>
      </c>
      <c r="D48">
        <v>8.0519999999999996</v>
      </c>
      <c r="F48">
        <v>8.0519999999999996</v>
      </c>
    </row>
    <row r="49" spans="1:6" x14ac:dyDescent="0.2">
      <c r="A49" t="s">
        <v>55</v>
      </c>
      <c r="B49" t="s">
        <v>9</v>
      </c>
      <c r="C49">
        <v>139.61600000000001</v>
      </c>
      <c r="D49">
        <v>0.222</v>
      </c>
      <c r="E49">
        <v>140.554</v>
      </c>
      <c r="F49">
        <v>-0.71599999999999997</v>
      </c>
    </row>
    <row r="50" spans="1:6" x14ac:dyDescent="0.2">
      <c r="A50" t="s">
        <v>56</v>
      </c>
      <c r="B50" t="s">
        <v>9</v>
      </c>
      <c r="C50">
        <v>21.658999999999999</v>
      </c>
      <c r="E50">
        <v>21.658999999999999</v>
      </c>
    </row>
    <row r="51" spans="1:6" x14ac:dyDescent="0.2">
      <c r="A51" t="s">
        <v>57</v>
      </c>
      <c r="B51" t="s">
        <v>20</v>
      </c>
      <c r="D51">
        <v>102</v>
      </c>
      <c r="F51">
        <v>102</v>
      </c>
    </row>
    <row r="52" spans="1:6" x14ac:dyDescent="0.2">
      <c r="A52" t="s">
        <v>73</v>
      </c>
      <c r="B52" t="s">
        <v>20</v>
      </c>
      <c r="C52">
        <v>1101</v>
      </c>
      <c r="D52">
        <v>3</v>
      </c>
      <c r="E52">
        <v>1104</v>
      </c>
    </row>
    <row r="53" spans="1:6" x14ac:dyDescent="0.2">
      <c r="A53" t="s">
        <v>26</v>
      </c>
      <c r="B53" t="s">
        <v>20</v>
      </c>
      <c r="C53">
        <v>30</v>
      </c>
      <c r="E53">
        <v>30</v>
      </c>
    </row>
    <row r="54" spans="1:6" x14ac:dyDescent="0.2">
      <c r="A54" t="s">
        <v>58</v>
      </c>
      <c r="B54" t="s">
        <v>9</v>
      </c>
      <c r="C54">
        <v>10.694000000000001</v>
      </c>
      <c r="D54">
        <v>62.802</v>
      </c>
      <c r="E54">
        <v>11.013999999999999</v>
      </c>
      <c r="F54">
        <v>62.481999999999999</v>
      </c>
    </row>
    <row r="55" spans="1:6" x14ac:dyDescent="0.2">
      <c r="A55" t="s">
        <v>74</v>
      </c>
      <c r="B55" t="s">
        <v>20</v>
      </c>
      <c r="D55">
        <v>102</v>
      </c>
      <c r="F55">
        <v>102</v>
      </c>
    </row>
    <row r="56" spans="1:6" x14ac:dyDescent="0.2">
      <c r="A56" t="s">
        <v>75</v>
      </c>
      <c r="B56" t="s">
        <v>20</v>
      </c>
      <c r="C56">
        <v>780</v>
      </c>
      <c r="D56">
        <v>17</v>
      </c>
      <c r="E56">
        <v>797</v>
      </c>
    </row>
    <row r="57" spans="1:6" x14ac:dyDescent="0.2">
      <c r="A57" t="s">
        <v>76</v>
      </c>
      <c r="B57" t="s">
        <v>20</v>
      </c>
      <c r="C57">
        <v>994</v>
      </c>
      <c r="D57">
        <v>6</v>
      </c>
      <c r="E57">
        <v>1000</v>
      </c>
    </row>
    <row r="58" spans="1:6" x14ac:dyDescent="0.2">
      <c r="A58" t="s">
        <v>15</v>
      </c>
      <c r="B58" t="s">
        <v>9</v>
      </c>
      <c r="C58">
        <v>65.834999999999994</v>
      </c>
      <c r="D58">
        <v>1.9419999999999999</v>
      </c>
      <c r="E58">
        <v>67.777000000000001</v>
      </c>
    </row>
    <row r="59" spans="1:6" x14ac:dyDescent="0.2">
      <c r="A59" t="s">
        <v>16</v>
      </c>
      <c r="B59" t="s">
        <v>9</v>
      </c>
      <c r="C59">
        <v>164.81700000000001</v>
      </c>
      <c r="D59">
        <v>811.38599999999997</v>
      </c>
      <c r="E59">
        <v>204.928</v>
      </c>
      <c r="F59">
        <v>771.27499999999998</v>
      </c>
    </row>
    <row r="60" spans="1:6" x14ac:dyDescent="0.2">
      <c r="A60" t="s">
        <v>27</v>
      </c>
      <c r="B60" t="s">
        <v>20</v>
      </c>
      <c r="E60">
        <v>5</v>
      </c>
      <c r="F60">
        <v>-5</v>
      </c>
    </row>
    <row r="61" spans="1:6" x14ac:dyDescent="0.2">
      <c r="A61" t="s">
        <v>28</v>
      </c>
      <c r="B61" t="s">
        <v>20</v>
      </c>
      <c r="C61">
        <v>772</v>
      </c>
      <c r="E61">
        <v>154</v>
      </c>
      <c r="F61">
        <v>618</v>
      </c>
    </row>
    <row r="62" spans="1:6" x14ac:dyDescent="0.2">
      <c r="A62" t="s">
        <v>17</v>
      </c>
      <c r="B62" t="s">
        <v>9</v>
      </c>
      <c r="C62">
        <v>151.45500000000001</v>
      </c>
      <c r="E62">
        <v>151.45500000000001</v>
      </c>
    </row>
    <row r="63" spans="1:6" x14ac:dyDescent="0.2">
      <c r="A63" t="s">
        <v>59</v>
      </c>
      <c r="B63" t="s">
        <v>9</v>
      </c>
      <c r="C63">
        <v>230.87299999999999</v>
      </c>
      <c r="D63">
        <v>83.734999999999999</v>
      </c>
      <c r="E63">
        <v>230.87799999999999</v>
      </c>
      <c r="F63">
        <v>83.73</v>
      </c>
    </row>
    <row r="64" spans="1:6" x14ac:dyDescent="0.2">
      <c r="A64" t="s">
        <v>60</v>
      </c>
      <c r="B64" t="s">
        <v>9</v>
      </c>
      <c r="C64">
        <v>354.18900000000002</v>
      </c>
      <c r="E64">
        <v>354.63900000000001</v>
      </c>
      <c r="F64">
        <v>-0.45</v>
      </c>
    </row>
    <row r="65" spans="1:6" x14ac:dyDescent="0.2">
      <c r="A65" t="s">
        <v>77</v>
      </c>
      <c r="B65" t="s">
        <v>20</v>
      </c>
      <c r="D65">
        <v>102</v>
      </c>
      <c r="F65">
        <v>102</v>
      </c>
    </row>
    <row r="66" spans="1:6" x14ac:dyDescent="0.2">
      <c r="A66" t="s">
        <v>29</v>
      </c>
      <c r="B66" t="s">
        <v>20</v>
      </c>
      <c r="D66">
        <v>104</v>
      </c>
      <c r="F66">
        <v>104</v>
      </c>
    </row>
    <row r="67" spans="1:6" x14ac:dyDescent="0.2">
      <c r="A67" t="s">
        <v>61</v>
      </c>
      <c r="B67" t="s">
        <v>9</v>
      </c>
      <c r="D67">
        <v>102.36</v>
      </c>
      <c r="F67">
        <v>102.36</v>
      </c>
    </row>
    <row r="68" spans="1:6" x14ac:dyDescent="0.2">
      <c r="A68" t="s">
        <v>78</v>
      </c>
      <c r="B68" t="s">
        <v>20</v>
      </c>
      <c r="D68">
        <v>118</v>
      </c>
      <c r="F68">
        <v>118</v>
      </c>
    </row>
    <row r="69" spans="1:6" x14ac:dyDescent="0.2">
      <c r="A69" t="s">
        <v>79</v>
      </c>
      <c r="B69" t="s">
        <v>20</v>
      </c>
      <c r="D69">
        <v>102</v>
      </c>
      <c r="F69">
        <v>102</v>
      </c>
    </row>
    <row r="70" spans="1:6" x14ac:dyDescent="0.2">
      <c r="A70" t="s">
        <v>80</v>
      </c>
      <c r="B70" t="s">
        <v>20</v>
      </c>
      <c r="D70">
        <v>102</v>
      </c>
      <c r="F70">
        <v>102</v>
      </c>
    </row>
    <row r="71" spans="1:6" x14ac:dyDescent="0.2">
      <c r="A71" t="s">
        <v>18</v>
      </c>
      <c r="B71" t="s">
        <v>9</v>
      </c>
      <c r="D71">
        <v>3.6280000000000001</v>
      </c>
      <c r="F71">
        <v>3.6280000000000001</v>
      </c>
    </row>
    <row r="72" spans="1:6" x14ac:dyDescent="0.2">
      <c r="A72" t="s">
        <v>62</v>
      </c>
      <c r="B72" t="s">
        <v>9</v>
      </c>
      <c r="C72">
        <v>206.71899999999999</v>
      </c>
      <c r="E72">
        <v>194.60900000000001</v>
      </c>
      <c r="F72">
        <v>12.11</v>
      </c>
    </row>
  </sheetData>
  <autoFilter ref="A1:F72" xr:uid="{4A7806C7-CA8E-4ADD-A06E-11E38A834FFF}">
    <sortState xmlns:xlrd2="http://schemas.microsoft.com/office/spreadsheetml/2017/richdata2" ref="A2:F72">
      <sortCondition ref="A1:A7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2023-08-18T06:38:49Z</dcterms:modified>
</cp:coreProperties>
</file>