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DC42692F-F3B1-43DB-AEC8-57FD08786F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V438" i="2"/>
  <c r="W438" i="2" s="1"/>
  <c r="V437" i="2"/>
  <c r="U435" i="2"/>
  <c r="U434" i="2"/>
  <c r="V433" i="2"/>
  <c r="W433" i="2" s="1"/>
  <c r="V432" i="2"/>
  <c r="U430" i="2"/>
  <c r="U429" i="2"/>
  <c r="V428" i="2"/>
  <c r="W428" i="2" s="1"/>
  <c r="V427" i="2"/>
  <c r="U425" i="2"/>
  <c r="U424" i="2"/>
  <c r="V423" i="2"/>
  <c r="W423" i="2" s="1"/>
  <c r="V422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V408" i="2"/>
  <c r="W408" i="2" s="1"/>
  <c r="V407" i="2"/>
  <c r="W407" i="2" s="1"/>
  <c r="V406" i="2"/>
  <c r="W406" i="2" s="1"/>
  <c r="V405" i="2"/>
  <c r="W405" i="2" s="1"/>
  <c r="V404" i="2"/>
  <c r="W404" i="2" s="1"/>
  <c r="V403" i="2"/>
  <c r="W403" i="2" s="1"/>
  <c r="U401" i="2"/>
  <c r="U400" i="2"/>
  <c r="V399" i="2"/>
  <c r="W399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V390" i="2"/>
  <c r="W390" i="2" s="1"/>
  <c r="V389" i="2"/>
  <c r="W389" i="2" s="1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V429" i="2" l="1"/>
  <c r="W398" i="2"/>
  <c r="W400" i="2" s="1"/>
  <c r="W412" i="2"/>
  <c r="V418" i="2"/>
  <c r="W427" i="2"/>
  <c r="W429" i="2" s="1"/>
  <c r="V435" i="2"/>
  <c r="V441" i="2"/>
  <c r="U445" i="2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340" i="2" s="1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V442" i="2" l="1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<sst xmlns="http://schemas.openxmlformats.org/spreadsheetml/2006/main" count="2785" uniqueCount="725">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</sst>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2"/>
  <sheetViews>
    <sheetView showGridLines="0" tabSelected="1" topLeftCell="A259" zoomScaleNormal="100" zoomScaleSheetLayoutView="100" workbookViewId="0">
      <selection activeCell="X269" sqref="X26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4" t="s">
        <v>29</v>
      </c>
      <c r="E1" s="314"/>
      <c r="F1" s="314"/>
      <c r="G1" s="14" t="s">
        <v>65</v>
      </c>
      <c r="H1" s="314" t="s">
        <v>49</v>
      </c>
      <c r="I1" s="314"/>
      <c r="J1" s="314"/>
      <c r="K1" s="314"/>
      <c r="L1" s="314"/>
      <c r="M1" s="314"/>
      <c r="N1" s="314"/>
      <c r="O1" s="315" t="s">
        <v>66</v>
      </c>
      <c r="P1" s="316"/>
      <c r="Q1" s="316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7"/>
      <c r="N3" s="317"/>
      <c r="O3" s="317"/>
      <c r="P3" s="317"/>
      <c r="Q3" s="317"/>
      <c r="R3" s="317"/>
      <c r="S3" s="317"/>
      <c r="T3" s="317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8" t="s">
        <v>8</v>
      </c>
      <c r="B5" s="318"/>
      <c r="C5" s="318"/>
      <c r="D5" s="319"/>
      <c r="E5" s="319"/>
      <c r="F5" s="320" t="s">
        <v>14</v>
      </c>
      <c r="G5" s="320"/>
      <c r="H5" s="319"/>
      <c r="I5" s="319"/>
      <c r="J5" s="319"/>
      <c r="K5" s="319"/>
      <c r="M5" s="27" t="s">
        <v>4</v>
      </c>
      <c r="N5" s="321">
        <v>45151</v>
      </c>
      <c r="O5" s="321"/>
      <c r="Q5" s="322" t="s">
        <v>3</v>
      </c>
      <c r="R5" s="323"/>
      <c r="S5" s="324" t="s">
        <v>681</v>
      </c>
      <c r="T5" s="325"/>
      <c r="Y5" s="60"/>
      <c r="Z5" s="60"/>
      <c r="AA5" s="60"/>
    </row>
    <row r="6" spans="1:28" s="17" customFormat="1" ht="24" customHeight="1" x14ac:dyDescent="0.2">
      <c r="A6" s="318" t="s">
        <v>1</v>
      </c>
      <c r="B6" s="318"/>
      <c r="C6" s="318"/>
      <c r="D6" s="326" t="s">
        <v>682</v>
      </c>
      <c r="E6" s="326"/>
      <c r="F6" s="326"/>
      <c r="G6" s="326"/>
      <c r="H6" s="326"/>
      <c r="I6" s="326"/>
      <c r="J6" s="326"/>
      <c r="K6" s="326"/>
      <c r="M6" s="27" t="s">
        <v>30</v>
      </c>
      <c r="N6" s="327" t="str">
        <f>IF(N5=0," ",CHOOSE(WEEKDAY(N5,2),"Понедельник","Вторник","Среда","Четверг","Пятница","Суббота","Воскресенье"))</f>
        <v>Воскресенье</v>
      </c>
      <c r="O6" s="327"/>
      <c r="Q6" s="328" t="s">
        <v>5</v>
      </c>
      <c r="R6" s="329"/>
      <c r="S6" s="330" t="s">
        <v>68</v>
      </c>
      <c r="T6" s="33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6" t="str">
        <f>IFERROR(VLOOKUP(DeliveryAddress,Table,3,0),1)</f>
        <v>1</v>
      </c>
      <c r="E7" s="337"/>
      <c r="F7" s="337"/>
      <c r="G7" s="337"/>
      <c r="H7" s="337"/>
      <c r="I7" s="337"/>
      <c r="J7" s="337"/>
      <c r="K7" s="338"/>
      <c r="M7" s="29"/>
      <c r="N7" s="49"/>
      <c r="O7" s="49"/>
      <c r="Q7" s="328"/>
      <c r="R7" s="329"/>
      <c r="S7" s="332"/>
      <c r="T7" s="333"/>
      <c r="Y7" s="60"/>
      <c r="Z7" s="60"/>
      <c r="AA7" s="60"/>
    </row>
    <row r="8" spans="1:28" s="17" customFormat="1" ht="25.5" customHeight="1" x14ac:dyDescent="0.2">
      <c r="A8" s="339" t="s">
        <v>60</v>
      </c>
      <c r="B8" s="339"/>
      <c r="C8" s="339"/>
      <c r="D8" s="340"/>
      <c r="E8" s="340"/>
      <c r="F8" s="340"/>
      <c r="G8" s="340"/>
      <c r="H8" s="340"/>
      <c r="I8" s="340"/>
      <c r="J8" s="340"/>
      <c r="K8" s="340"/>
      <c r="M8" s="27" t="s">
        <v>11</v>
      </c>
      <c r="N8" s="341">
        <v>0.33333333333333331</v>
      </c>
      <c r="O8" s="341"/>
      <c r="Q8" s="328"/>
      <c r="R8" s="329"/>
      <c r="S8" s="332"/>
      <c r="T8" s="333"/>
      <c r="Y8" s="60"/>
      <c r="Z8" s="60"/>
      <c r="AA8" s="60"/>
    </row>
    <row r="9" spans="1:28" s="17" customFormat="1" ht="39.950000000000003" customHeight="1" x14ac:dyDescent="0.2">
      <c r="A9" s="3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343" t="s">
        <v>48</v>
      </c>
      <c r="E9" s="344"/>
      <c r="F9" s="3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M9" s="31" t="s">
        <v>15</v>
      </c>
      <c r="N9" s="321"/>
      <c r="O9" s="321"/>
      <c r="Q9" s="328"/>
      <c r="R9" s="329"/>
      <c r="S9" s="334"/>
      <c r="T9" s="33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343"/>
      <c r="E10" s="344"/>
      <c r="F10" s="3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346" t="str">
        <f>IFERROR(VLOOKUP($D$10,Proxy,2,FALSE),"")</f>
        <v/>
      </c>
      <c r="I10" s="346"/>
      <c r="J10" s="346"/>
      <c r="K10" s="346"/>
      <c r="M10" s="31" t="s">
        <v>35</v>
      </c>
      <c r="N10" s="341"/>
      <c r="O10" s="341"/>
      <c r="R10" s="29" t="s">
        <v>12</v>
      </c>
      <c r="S10" s="347" t="s">
        <v>69</v>
      </c>
      <c r="T10" s="348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1"/>
      <c r="O11" s="341"/>
      <c r="R11" s="29" t="s">
        <v>31</v>
      </c>
      <c r="S11" s="349" t="s">
        <v>57</v>
      </c>
      <c r="T11" s="349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0" t="s">
        <v>70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M12" s="27" t="s">
        <v>33</v>
      </c>
      <c r="N12" s="351"/>
      <c r="O12" s="351"/>
      <c r="P12" s="28"/>
      <c r="Q12"/>
      <c r="R12" s="29" t="s">
        <v>48</v>
      </c>
      <c r="S12" s="352"/>
      <c r="T12" s="352"/>
      <c r="U12"/>
      <c r="Y12" s="60"/>
      <c r="Z12" s="60"/>
      <c r="AA12" s="60"/>
    </row>
    <row r="13" spans="1:28" s="17" customFormat="1" ht="23.25" customHeight="1" x14ac:dyDescent="0.2">
      <c r="A13" s="350" t="s">
        <v>71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1"/>
      <c r="M13" s="31" t="s">
        <v>34</v>
      </c>
      <c r="N13" s="349"/>
      <c r="O13" s="349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0" t="s">
        <v>72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3" t="s">
        <v>73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/>
      <c r="M15" s="354" t="s">
        <v>63</v>
      </c>
      <c r="N15" s="354"/>
      <c r="O15" s="354"/>
      <c r="P15" s="354"/>
      <c r="Q15" s="35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5"/>
      <c r="N16" s="355"/>
      <c r="O16" s="355"/>
      <c r="P16" s="355"/>
      <c r="Q16" s="355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7" t="s">
        <v>61</v>
      </c>
      <c r="B17" s="357" t="s">
        <v>51</v>
      </c>
      <c r="C17" s="358" t="s">
        <v>50</v>
      </c>
      <c r="D17" s="357" t="s">
        <v>52</v>
      </c>
      <c r="E17" s="357"/>
      <c r="F17" s="357" t="s">
        <v>24</v>
      </c>
      <c r="G17" s="357" t="s">
        <v>27</v>
      </c>
      <c r="H17" s="357" t="s">
        <v>25</v>
      </c>
      <c r="I17" s="357" t="s">
        <v>26</v>
      </c>
      <c r="J17" s="359" t="s">
        <v>16</v>
      </c>
      <c r="K17" s="359" t="s">
        <v>2</v>
      </c>
      <c r="L17" s="357" t="s">
        <v>28</v>
      </c>
      <c r="M17" s="357" t="s">
        <v>17</v>
      </c>
      <c r="N17" s="357"/>
      <c r="O17" s="357"/>
      <c r="P17" s="357"/>
      <c r="Q17" s="357"/>
      <c r="R17" s="356" t="s">
        <v>58</v>
      </c>
      <c r="S17" s="357"/>
      <c r="T17" s="357" t="s">
        <v>6</v>
      </c>
      <c r="U17" s="357" t="s">
        <v>44</v>
      </c>
      <c r="V17" s="361" t="s">
        <v>56</v>
      </c>
      <c r="W17" s="357" t="s">
        <v>18</v>
      </c>
      <c r="X17" s="363" t="s">
        <v>62</v>
      </c>
      <c r="Y17" s="363" t="s">
        <v>19</v>
      </c>
      <c r="Z17" s="364" t="s">
        <v>59</v>
      </c>
      <c r="AA17" s="365"/>
      <c r="AB17" s="366"/>
      <c r="AC17" s="370" t="s">
        <v>64</v>
      </c>
    </row>
    <row r="18" spans="1:29" ht="14.25" customHeight="1" x14ac:dyDescent="0.2">
      <c r="A18" s="357"/>
      <c r="B18" s="357"/>
      <c r="C18" s="358"/>
      <c r="D18" s="357"/>
      <c r="E18" s="357"/>
      <c r="F18" s="357" t="s">
        <v>20</v>
      </c>
      <c r="G18" s="357" t="s">
        <v>21</v>
      </c>
      <c r="H18" s="357" t="s">
        <v>22</v>
      </c>
      <c r="I18" s="357" t="s">
        <v>22</v>
      </c>
      <c r="J18" s="360"/>
      <c r="K18" s="360"/>
      <c r="L18" s="357"/>
      <c r="M18" s="357"/>
      <c r="N18" s="357"/>
      <c r="O18" s="357"/>
      <c r="P18" s="357"/>
      <c r="Q18" s="357"/>
      <c r="R18" s="36" t="s">
        <v>47</v>
      </c>
      <c r="S18" s="36" t="s">
        <v>46</v>
      </c>
      <c r="T18" s="357"/>
      <c r="U18" s="357"/>
      <c r="V18" s="362"/>
      <c r="W18" s="357"/>
      <c r="X18" s="363"/>
      <c r="Y18" s="363"/>
      <c r="Z18" s="367"/>
      <c r="AA18" s="368"/>
      <c r="AB18" s="369"/>
      <c r="AC18" s="370"/>
    </row>
    <row r="19" spans="1:29" ht="27.75" customHeight="1" x14ac:dyDescent="0.2">
      <c r="A19" s="371" t="s">
        <v>74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55"/>
      <c r="Y19" s="55"/>
    </row>
    <row r="20" spans="1:29" ht="16.5" customHeight="1" x14ac:dyDescent="0.25">
      <c r="A20" s="372" t="s">
        <v>74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66"/>
      <c r="Y20" s="66"/>
    </row>
    <row r="21" spans="1:29" ht="14.25" customHeight="1" x14ac:dyDescent="0.25">
      <c r="A21" s="373" t="s">
        <v>75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4">
        <v>4607091389258</v>
      </c>
      <c r="E22" s="3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375" t="s">
        <v>78</v>
      </c>
      <c r="N22" s="376"/>
      <c r="O22" s="376"/>
      <c r="P22" s="376"/>
      <c r="Q22" s="37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2"/>
      <c r="M23" s="378" t="s">
        <v>43</v>
      </c>
      <c r="N23" s="379"/>
      <c r="O23" s="379"/>
      <c r="P23" s="379"/>
      <c r="Q23" s="379"/>
      <c r="R23" s="379"/>
      <c r="S23" s="380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2"/>
      <c r="M24" s="378" t="s">
        <v>43</v>
      </c>
      <c r="N24" s="379"/>
      <c r="O24" s="379"/>
      <c r="P24" s="379"/>
      <c r="Q24" s="379"/>
      <c r="R24" s="379"/>
      <c r="S24" s="380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3" t="s">
        <v>80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74">
        <v>4607091383881</v>
      </c>
      <c r="E26" s="37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3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7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74">
        <v>4607091388237</v>
      </c>
      <c r="E27" s="37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38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7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74">
        <v>4607091383935</v>
      </c>
      <c r="E28" s="37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7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74">
        <v>4680115881853</v>
      </c>
      <c r="E29" s="3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386" t="s">
        <v>89</v>
      </c>
      <c r="N29" s="376"/>
      <c r="O29" s="376"/>
      <c r="P29" s="376"/>
      <c r="Q29" s="37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74">
        <v>4607091383911</v>
      </c>
      <c r="E30" s="3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38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7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74">
        <v>4607091388244</v>
      </c>
      <c r="E31" s="3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3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7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2"/>
      <c r="M32" s="378" t="s">
        <v>43</v>
      </c>
      <c r="N32" s="379"/>
      <c r="O32" s="379"/>
      <c r="P32" s="379"/>
      <c r="Q32" s="379"/>
      <c r="R32" s="379"/>
      <c r="S32" s="380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1"/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2"/>
      <c r="M33" s="378" t="s">
        <v>43</v>
      </c>
      <c r="N33" s="379"/>
      <c r="O33" s="379"/>
      <c r="P33" s="379"/>
      <c r="Q33" s="379"/>
      <c r="R33" s="379"/>
      <c r="S33" s="380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3" t="s">
        <v>94</v>
      </c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74">
        <v>4607091388503</v>
      </c>
      <c r="E35" s="37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3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7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74">
        <v>4680115880139</v>
      </c>
      <c r="E36" s="37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39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7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2"/>
      <c r="M37" s="378" t="s">
        <v>43</v>
      </c>
      <c r="N37" s="379"/>
      <c r="O37" s="379"/>
      <c r="P37" s="379"/>
      <c r="Q37" s="379"/>
      <c r="R37" s="379"/>
      <c r="S37" s="380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1"/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2"/>
      <c r="M38" s="378" t="s">
        <v>43</v>
      </c>
      <c r="N38" s="379"/>
      <c r="O38" s="379"/>
      <c r="P38" s="379"/>
      <c r="Q38" s="379"/>
      <c r="R38" s="379"/>
      <c r="S38" s="380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3" t="s">
        <v>102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74">
        <v>4607091388282</v>
      </c>
      <c r="E40" s="37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77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2"/>
      <c r="M41" s="378" t="s">
        <v>43</v>
      </c>
      <c r="N41" s="379"/>
      <c r="O41" s="379"/>
      <c r="P41" s="379"/>
      <c r="Q41" s="379"/>
      <c r="R41" s="379"/>
      <c r="S41" s="380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1"/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2"/>
      <c r="M42" s="378" t="s">
        <v>43</v>
      </c>
      <c r="N42" s="379"/>
      <c r="O42" s="379"/>
      <c r="P42" s="379"/>
      <c r="Q42" s="379"/>
      <c r="R42" s="379"/>
      <c r="S42" s="380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3" t="s">
        <v>106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74">
        <v>4607091389111</v>
      </c>
      <c r="E44" s="374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39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77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2"/>
      <c r="M45" s="378" t="s">
        <v>43</v>
      </c>
      <c r="N45" s="379"/>
      <c r="O45" s="379"/>
      <c r="P45" s="379"/>
      <c r="Q45" s="379"/>
      <c r="R45" s="379"/>
      <c r="S45" s="380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1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2"/>
      <c r="M46" s="378" t="s">
        <v>43</v>
      </c>
      <c r="N46" s="379"/>
      <c r="O46" s="379"/>
      <c r="P46" s="379"/>
      <c r="Q46" s="379"/>
      <c r="R46" s="379"/>
      <c r="S46" s="380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1" t="s">
        <v>109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55"/>
      <c r="Y47" s="55"/>
    </row>
    <row r="48" spans="1:29" ht="16.5" customHeight="1" x14ac:dyDescent="0.25">
      <c r="A48" s="372" t="s">
        <v>110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66"/>
      <c r="Y48" s="66"/>
    </row>
    <row r="49" spans="1:29" ht="14.25" customHeight="1" x14ac:dyDescent="0.25">
      <c r="A49" s="373" t="s">
        <v>111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74">
        <v>4680115881440</v>
      </c>
      <c r="E50" s="374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3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77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74">
        <v>4680115881433</v>
      </c>
      <c r="E51" s="374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3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77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2"/>
      <c r="M52" s="378" t="s">
        <v>43</v>
      </c>
      <c r="N52" s="379"/>
      <c r="O52" s="379"/>
      <c r="P52" s="379"/>
      <c r="Q52" s="379"/>
      <c r="R52" s="379"/>
      <c r="S52" s="380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1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2"/>
      <c r="M53" s="378" t="s">
        <v>43</v>
      </c>
      <c r="N53" s="379"/>
      <c r="O53" s="379"/>
      <c r="P53" s="379"/>
      <c r="Q53" s="379"/>
      <c r="R53" s="379"/>
      <c r="S53" s="380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2" t="s">
        <v>117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66"/>
      <c r="Y54" s="66"/>
    </row>
    <row r="55" spans="1:29" ht="14.25" customHeight="1" x14ac:dyDescent="0.25">
      <c r="A55" s="373" t="s">
        <v>118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74">
        <v>4680115881426</v>
      </c>
      <c r="E56" s="37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77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74">
        <v>4680115881419</v>
      </c>
      <c r="E57" s="37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77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74">
        <v>4680115881525</v>
      </c>
      <c r="E58" s="37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397" t="s">
        <v>125</v>
      </c>
      <c r="N58" s="376"/>
      <c r="O58" s="376"/>
      <c r="P58" s="376"/>
      <c r="Q58" s="377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1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2"/>
      <c r="M59" s="378" t="s">
        <v>43</v>
      </c>
      <c r="N59" s="379"/>
      <c r="O59" s="379"/>
      <c r="P59" s="379"/>
      <c r="Q59" s="379"/>
      <c r="R59" s="379"/>
      <c r="S59" s="380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2"/>
      <c r="M60" s="378" t="s">
        <v>43</v>
      </c>
      <c r="N60" s="379"/>
      <c r="O60" s="379"/>
      <c r="P60" s="379"/>
      <c r="Q60" s="379"/>
      <c r="R60" s="379"/>
      <c r="S60" s="380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72" t="s">
        <v>109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66"/>
      <c r="Y61" s="66"/>
    </row>
    <row r="62" spans="1:29" ht="14.25" customHeight="1" x14ac:dyDescent="0.25">
      <c r="A62" s="373" t="s">
        <v>118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74">
        <v>4607091382945</v>
      </c>
      <c r="E63" s="37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39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7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74">
        <v>4607091385670</v>
      </c>
      <c r="E64" s="37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3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77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74">
        <v>4680115881327</v>
      </c>
      <c r="E65" s="37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4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77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74">
        <v>4607091388312</v>
      </c>
      <c r="E66" s="37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40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77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74">
        <v>4680115882133</v>
      </c>
      <c r="E67" s="37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402" t="s">
        <v>137</v>
      </c>
      <c r="N67" s="376"/>
      <c r="O67" s="376"/>
      <c r="P67" s="376"/>
      <c r="Q67" s="37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74">
        <v>4607091382952</v>
      </c>
      <c r="E68" s="37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40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7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74">
        <v>4680115882539</v>
      </c>
      <c r="E69" s="37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404" t="s">
        <v>142</v>
      </c>
      <c r="N69" s="376"/>
      <c r="O69" s="376"/>
      <c r="P69" s="376"/>
      <c r="Q69" s="37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74">
        <v>4607091385687</v>
      </c>
      <c r="E70" s="37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76"/>
      <c r="O70" s="376"/>
      <c r="P70" s="376"/>
      <c r="Q70" s="377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74">
        <v>4607091384604</v>
      </c>
      <c r="E71" s="37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4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6"/>
      <c r="O71" s="376"/>
      <c r="P71" s="376"/>
      <c r="Q71" s="37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74">
        <v>4680115880283</v>
      </c>
      <c r="E72" s="37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4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6"/>
      <c r="O72" s="376"/>
      <c r="P72" s="376"/>
      <c r="Q72" s="37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74">
        <v>4680115881518</v>
      </c>
      <c r="E73" s="37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6"/>
      <c r="O73" s="376"/>
      <c r="P73" s="376"/>
      <c r="Q73" s="37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74">
        <v>4680115881303</v>
      </c>
      <c r="E74" s="374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6"/>
      <c r="O74" s="376"/>
      <c r="P74" s="376"/>
      <c r="Q74" s="37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74">
        <v>4607091381986</v>
      </c>
      <c r="E75" s="374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41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6"/>
      <c r="O75" s="376"/>
      <c r="P75" s="376"/>
      <c r="Q75" s="377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74">
        <v>4607091388466</v>
      </c>
      <c r="E76" s="37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4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6"/>
      <c r="O76" s="376"/>
      <c r="P76" s="376"/>
      <c r="Q76" s="377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74">
        <v>4680115880269</v>
      </c>
      <c r="E77" s="37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6"/>
      <c r="O77" s="376"/>
      <c r="P77" s="376"/>
      <c r="Q77" s="377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74">
        <v>4680115880429</v>
      </c>
      <c r="E78" s="37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6"/>
      <c r="O78" s="376"/>
      <c r="P78" s="376"/>
      <c r="Q78" s="377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74">
        <v>4680115881457</v>
      </c>
      <c r="E79" s="37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6"/>
      <c r="O79" s="376"/>
      <c r="P79" s="376"/>
      <c r="Q79" s="37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2"/>
      <c r="M80" s="378" t="s">
        <v>43</v>
      </c>
      <c r="N80" s="379"/>
      <c r="O80" s="379"/>
      <c r="P80" s="379"/>
      <c r="Q80" s="379"/>
      <c r="R80" s="379"/>
      <c r="S80" s="380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81"/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2"/>
      <c r="M81" s="378" t="s">
        <v>43</v>
      </c>
      <c r="N81" s="379"/>
      <c r="O81" s="379"/>
      <c r="P81" s="379"/>
      <c r="Q81" s="379"/>
      <c r="R81" s="379"/>
      <c r="S81" s="380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73" t="s">
        <v>111</v>
      </c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74">
        <v>4607091388442</v>
      </c>
      <c r="E83" s="374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41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6"/>
      <c r="O83" s="376"/>
      <c r="P83" s="376"/>
      <c r="Q83" s="37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74">
        <v>4607091384789</v>
      </c>
      <c r="E84" s="374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416" t="s">
        <v>168</v>
      </c>
      <c r="N84" s="376"/>
      <c r="O84" s="376"/>
      <c r="P84" s="376"/>
      <c r="Q84" s="377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74">
        <v>4680115881488</v>
      </c>
      <c r="E85" s="374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6"/>
      <c r="O85" s="376"/>
      <c r="P85" s="376"/>
      <c r="Q85" s="377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74">
        <v>4607091384765</v>
      </c>
      <c r="E86" s="374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418" t="s">
        <v>173</v>
      </c>
      <c r="N86" s="376"/>
      <c r="O86" s="376"/>
      <c r="P86" s="376"/>
      <c r="Q86" s="377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74">
        <v>4680115880658</v>
      </c>
      <c r="E87" s="374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41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6"/>
      <c r="O87" s="376"/>
      <c r="P87" s="376"/>
      <c r="Q87" s="37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74">
        <v>4607091381962</v>
      </c>
      <c r="E88" s="374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42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6"/>
      <c r="O88" s="376"/>
      <c r="P88" s="376"/>
      <c r="Q88" s="377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2"/>
      <c r="M89" s="378" t="s">
        <v>43</v>
      </c>
      <c r="N89" s="379"/>
      <c r="O89" s="379"/>
      <c r="P89" s="379"/>
      <c r="Q89" s="379"/>
      <c r="R89" s="379"/>
      <c r="S89" s="380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1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2"/>
      <c r="M90" s="378" t="s">
        <v>43</v>
      </c>
      <c r="N90" s="379"/>
      <c r="O90" s="379"/>
      <c r="P90" s="379"/>
      <c r="Q90" s="379"/>
      <c r="R90" s="379"/>
      <c r="S90" s="380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3" t="s">
        <v>75</v>
      </c>
      <c r="B91" s="373"/>
      <c r="C91" s="373"/>
      <c r="D91" s="373"/>
      <c r="E91" s="373"/>
      <c r="F91" s="373"/>
      <c r="G91" s="373"/>
      <c r="H91" s="373"/>
      <c r="I91" s="373"/>
      <c r="J91" s="373"/>
      <c r="K91" s="373"/>
      <c r="L91" s="373"/>
      <c r="M91" s="373"/>
      <c r="N91" s="373"/>
      <c r="O91" s="373"/>
      <c r="P91" s="373"/>
      <c r="Q91" s="373"/>
      <c r="R91" s="373"/>
      <c r="S91" s="373"/>
      <c r="T91" s="373"/>
      <c r="U91" s="373"/>
      <c r="V91" s="373"/>
      <c r="W91" s="373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74">
        <v>4607091387667</v>
      </c>
      <c r="E92" s="374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6"/>
      <c r="O92" s="376"/>
      <c r="P92" s="376"/>
      <c r="Q92" s="37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74">
        <v>4607091387636</v>
      </c>
      <c r="E93" s="374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4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6"/>
      <c r="O93" s="376"/>
      <c r="P93" s="376"/>
      <c r="Q93" s="37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74">
        <v>4607091384727</v>
      </c>
      <c r="E94" s="374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4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6"/>
      <c r="O94" s="376"/>
      <c r="P94" s="376"/>
      <c r="Q94" s="37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74">
        <v>4607091386745</v>
      </c>
      <c r="E95" s="37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4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6"/>
      <c r="O95" s="376"/>
      <c r="P95" s="376"/>
      <c r="Q95" s="37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74">
        <v>4607091382426</v>
      </c>
      <c r="E96" s="37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4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6"/>
      <c r="O96" s="376"/>
      <c r="P96" s="376"/>
      <c r="Q96" s="377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74">
        <v>4607091386547</v>
      </c>
      <c r="E97" s="374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6"/>
      <c r="O97" s="376"/>
      <c r="P97" s="376"/>
      <c r="Q97" s="377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74">
        <v>4607091384703</v>
      </c>
      <c r="E98" s="374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4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6"/>
      <c r="O98" s="376"/>
      <c r="P98" s="376"/>
      <c r="Q98" s="377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74">
        <v>4607091384734</v>
      </c>
      <c r="E99" s="37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6"/>
      <c r="O99" s="376"/>
      <c r="P99" s="376"/>
      <c r="Q99" s="377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74">
        <v>4607091382464</v>
      </c>
      <c r="E100" s="37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4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6"/>
      <c r="O100" s="376"/>
      <c r="P100" s="376"/>
      <c r="Q100" s="377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1"/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2"/>
      <c r="M101" s="378" t="s">
        <v>43</v>
      </c>
      <c r="N101" s="379"/>
      <c r="O101" s="379"/>
      <c r="P101" s="379"/>
      <c r="Q101" s="379"/>
      <c r="R101" s="379"/>
      <c r="S101" s="380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1"/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2"/>
      <c r="M102" s="378" t="s">
        <v>43</v>
      </c>
      <c r="N102" s="379"/>
      <c r="O102" s="379"/>
      <c r="P102" s="379"/>
      <c r="Q102" s="379"/>
      <c r="R102" s="379"/>
      <c r="S102" s="380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3" t="s">
        <v>80</v>
      </c>
      <c r="B103" s="373"/>
      <c r="C103" s="373"/>
      <c r="D103" s="373"/>
      <c r="E103" s="373"/>
      <c r="F103" s="373"/>
      <c r="G103" s="373"/>
      <c r="H103" s="373"/>
      <c r="I103" s="373"/>
      <c r="J103" s="373"/>
      <c r="K103" s="373"/>
      <c r="L103" s="373"/>
      <c r="M103" s="373"/>
      <c r="N103" s="373"/>
      <c r="O103" s="373"/>
      <c r="P103" s="373"/>
      <c r="Q103" s="373"/>
      <c r="R103" s="373"/>
      <c r="S103" s="373"/>
      <c r="T103" s="373"/>
      <c r="U103" s="373"/>
      <c r="V103" s="373"/>
      <c r="W103" s="373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74">
        <v>4607091386967</v>
      </c>
      <c r="E104" s="374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430" t="s">
        <v>198</v>
      </c>
      <c r="N104" s="376"/>
      <c r="O104" s="376"/>
      <c r="P104" s="376"/>
      <c r="Q104" s="377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74">
        <v>4607091385304</v>
      </c>
      <c r="E105" s="374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43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6"/>
      <c r="O105" s="376"/>
      <c r="P105" s="376"/>
      <c r="Q105" s="377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74">
        <v>4607091386264</v>
      </c>
      <c r="E106" s="374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4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6"/>
      <c r="O106" s="376"/>
      <c r="P106" s="376"/>
      <c r="Q106" s="37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74">
        <v>4607091385731</v>
      </c>
      <c r="E107" s="374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433" t="s">
        <v>205</v>
      </c>
      <c r="N107" s="376"/>
      <c r="O107" s="376"/>
      <c r="P107" s="376"/>
      <c r="Q107" s="377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74">
        <v>4680115880214</v>
      </c>
      <c r="E108" s="374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434" t="s">
        <v>208</v>
      </c>
      <c r="N108" s="376"/>
      <c r="O108" s="376"/>
      <c r="P108" s="376"/>
      <c r="Q108" s="377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74">
        <v>4680115880894</v>
      </c>
      <c r="E109" s="374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435" t="s">
        <v>211</v>
      </c>
      <c r="N109" s="376"/>
      <c r="O109" s="376"/>
      <c r="P109" s="376"/>
      <c r="Q109" s="377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74">
        <v>4607091385427</v>
      </c>
      <c r="E110" s="374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6"/>
      <c r="O110" s="376"/>
      <c r="P110" s="376"/>
      <c r="Q110" s="377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1"/>
      <c r="B111" s="381"/>
      <c r="C111" s="381"/>
      <c r="D111" s="381"/>
      <c r="E111" s="381"/>
      <c r="F111" s="381"/>
      <c r="G111" s="381"/>
      <c r="H111" s="381"/>
      <c r="I111" s="381"/>
      <c r="J111" s="381"/>
      <c r="K111" s="381"/>
      <c r="L111" s="382"/>
      <c r="M111" s="378" t="s">
        <v>43</v>
      </c>
      <c r="N111" s="379"/>
      <c r="O111" s="379"/>
      <c r="P111" s="379"/>
      <c r="Q111" s="379"/>
      <c r="R111" s="379"/>
      <c r="S111" s="380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81"/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2"/>
      <c r="M112" s="378" t="s">
        <v>43</v>
      </c>
      <c r="N112" s="379"/>
      <c r="O112" s="379"/>
      <c r="P112" s="379"/>
      <c r="Q112" s="379"/>
      <c r="R112" s="379"/>
      <c r="S112" s="380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73" t="s">
        <v>214</v>
      </c>
      <c r="B113" s="373"/>
      <c r="C113" s="373"/>
      <c r="D113" s="373"/>
      <c r="E113" s="373"/>
      <c r="F113" s="373"/>
      <c r="G113" s="373"/>
      <c r="H113" s="373"/>
      <c r="I113" s="373"/>
      <c r="J113" s="373"/>
      <c r="K113" s="373"/>
      <c r="L113" s="373"/>
      <c r="M113" s="373"/>
      <c r="N113" s="373"/>
      <c r="O113" s="373"/>
      <c r="P113" s="373"/>
      <c r="Q113" s="373"/>
      <c r="R113" s="373"/>
      <c r="S113" s="373"/>
      <c r="T113" s="373"/>
      <c r="U113" s="373"/>
      <c r="V113" s="373"/>
      <c r="W113" s="373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74">
        <v>4607091383065</v>
      </c>
      <c r="E114" s="374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4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6"/>
      <c r="O114" s="376"/>
      <c r="P114" s="376"/>
      <c r="Q114" s="37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74">
        <v>4680115881532</v>
      </c>
      <c r="E115" s="374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438" t="s">
        <v>219</v>
      </c>
      <c r="N115" s="376"/>
      <c r="O115" s="376"/>
      <c r="P115" s="376"/>
      <c r="Q115" s="377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74">
        <v>4680115880238</v>
      </c>
      <c r="E116" s="374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439" t="s">
        <v>222</v>
      </c>
      <c r="N116" s="376"/>
      <c r="O116" s="376"/>
      <c r="P116" s="376"/>
      <c r="Q116" s="377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74">
        <v>4680115881464</v>
      </c>
      <c r="E117" s="374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440" t="s">
        <v>225</v>
      </c>
      <c r="N117" s="376"/>
      <c r="O117" s="376"/>
      <c r="P117" s="376"/>
      <c r="Q117" s="377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1"/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2"/>
      <c r="M118" s="378" t="s">
        <v>43</v>
      </c>
      <c r="N118" s="379"/>
      <c r="O118" s="379"/>
      <c r="P118" s="379"/>
      <c r="Q118" s="379"/>
      <c r="R118" s="379"/>
      <c r="S118" s="380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81"/>
      <c r="B119" s="381"/>
      <c r="C119" s="381"/>
      <c r="D119" s="381"/>
      <c r="E119" s="381"/>
      <c r="F119" s="381"/>
      <c r="G119" s="381"/>
      <c r="H119" s="381"/>
      <c r="I119" s="381"/>
      <c r="J119" s="381"/>
      <c r="K119" s="381"/>
      <c r="L119" s="382"/>
      <c r="M119" s="378" t="s">
        <v>43</v>
      </c>
      <c r="N119" s="379"/>
      <c r="O119" s="379"/>
      <c r="P119" s="379"/>
      <c r="Q119" s="379"/>
      <c r="R119" s="379"/>
      <c r="S119" s="380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2" t="s">
        <v>226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66"/>
      <c r="Y120" s="66"/>
    </row>
    <row r="121" spans="1:29" ht="14.25" customHeight="1" x14ac:dyDescent="0.25">
      <c r="A121" s="373" t="s">
        <v>80</v>
      </c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3"/>
      <c r="P121" s="373"/>
      <c r="Q121" s="373"/>
      <c r="R121" s="373"/>
      <c r="S121" s="373"/>
      <c r="T121" s="373"/>
      <c r="U121" s="373"/>
      <c r="V121" s="373"/>
      <c r="W121" s="373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74">
        <v>4607091385168</v>
      </c>
      <c r="E122" s="374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6"/>
      <c r="O122" s="376"/>
      <c r="P122" s="376"/>
      <c r="Q122" s="377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74">
        <v>4607091383256</v>
      </c>
      <c r="E123" s="374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6"/>
      <c r="O123" s="376"/>
      <c r="P123" s="376"/>
      <c r="Q123" s="377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74">
        <v>4607091385748</v>
      </c>
      <c r="E124" s="374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6"/>
      <c r="O124" s="376"/>
      <c r="P124" s="376"/>
      <c r="Q124" s="377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74">
        <v>4607091384581</v>
      </c>
      <c r="E125" s="374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6"/>
      <c r="O125" s="376"/>
      <c r="P125" s="376"/>
      <c r="Q125" s="377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1"/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2"/>
      <c r="M126" s="378" t="s">
        <v>43</v>
      </c>
      <c r="N126" s="379"/>
      <c r="O126" s="379"/>
      <c r="P126" s="379"/>
      <c r="Q126" s="379"/>
      <c r="R126" s="379"/>
      <c r="S126" s="380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81"/>
      <c r="B127" s="381"/>
      <c r="C127" s="381"/>
      <c r="D127" s="381"/>
      <c r="E127" s="381"/>
      <c r="F127" s="381"/>
      <c r="G127" s="381"/>
      <c r="H127" s="381"/>
      <c r="I127" s="381"/>
      <c r="J127" s="381"/>
      <c r="K127" s="381"/>
      <c r="L127" s="382"/>
      <c r="M127" s="378" t="s">
        <v>43</v>
      </c>
      <c r="N127" s="379"/>
      <c r="O127" s="379"/>
      <c r="P127" s="379"/>
      <c r="Q127" s="379"/>
      <c r="R127" s="379"/>
      <c r="S127" s="380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71" t="s">
        <v>235</v>
      </c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55"/>
      <c r="Y128" s="55"/>
    </row>
    <row r="129" spans="1:29" ht="16.5" customHeight="1" x14ac:dyDescent="0.25">
      <c r="A129" s="372" t="s">
        <v>236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72"/>
      <c r="V129" s="372"/>
      <c r="W129" s="372"/>
      <c r="X129" s="66"/>
      <c r="Y129" s="66"/>
    </row>
    <row r="130" spans="1:29" ht="14.25" customHeight="1" x14ac:dyDescent="0.25">
      <c r="A130" s="373" t="s">
        <v>118</v>
      </c>
      <c r="B130" s="373"/>
      <c r="C130" s="373"/>
      <c r="D130" s="373"/>
      <c r="E130" s="373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74">
        <v>4607091383423</v>
      </c>
      <c r="E131" s="374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6"/>
      <c r="O131" s="376"/>
      <c r="P131" s="376"/>
      <c r="Q131" s="377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74">
        <v>4607091381405</v>
      </c>
      <c r="E132" s="374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6"/>
      <c r="O132" s="376"/>
      <c r="P132" s="376"/>
      <c r="Q132" s="377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74">
        <v>4607091386516</v>
      </c>
      <c r="E133" s="374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6"/>
      <c r="O133" s="376"/>
      <c r="P133" s="376"/>
      <c r="Q133" s="377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1"/>
      <c r="B134" s="381"/>
      <c r="C134" s="381"/>
      <c r="D134" s="381"/>
      <c r="E134" s="381"/>
      <c r="F134" s="381"/>
      <c r="G134" s="381"/>
      <c r="H134" s="381"/>
      <c r="I134" s="381"/>
      <c r="J134" s="381"/>
      <c r="K134" s="381"/>
      <c r="L134" s="382"/>
      <c r="M134" s="378" t="s">
        <v>43</v>
      </c>
      <c r="N134" s="379"/>
      <c r="O134" s="379"/>
      <c r="P134" s="379"/>
      <c r="Q134" s="379"/>
      <c r="R134" s="379"/>
      <c r="S134" s="380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1"/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2"/>
      <c r="M135" s="378" t="s">
        <v>43</v>
      </c>
      <c r="N135" s="379"/>
      <c r="O135" s="379"/>
      <c r="P135" s="379"/>
      <c r="Q135" s="379"/>
      <c r="R135" s="379"/>
      <c r="S135" s="380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2" t="s">
        <v>243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66"/>
      <c r="Y136" s="66"/>
    </row>
    <row r="137" spans="1:29" ht="14.25" customHeight="1" x14ac:dyDescent="0.25">
      <c r="A137" s="373" t="s">
        <v>118</v>
      </c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74">
        <v>4607091387445</v>
      </c>
      <c r="E138" s="374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4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7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74">
        <v>4607091386004</v>
      </c>
      <c r="E139" s="374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44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7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74">
        <v>4607091386004</v>
      </c>
      <c r="E140" s="374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7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74">
        <v>4607091386073</v>
      </c>
      <c r="E141" s="374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4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7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74">
        <v>4607091387322</v>
      </c>
      <c r="E142" s="374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7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74">
        <v>4607091387322</v>
      </c>
      <c r="E143" s="374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77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74">
        <v>4607091387377</v>
      </c>
      <c r="E144" s="374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77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74">
        <v>4680115881402</v>
      </c>
      <c r="E145" s="374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55" t="s">
        <v>259</v>
      </c>
      <c r="N145" s="376"/>
      <c r="O145" s="376"/>
      <c r="P145" s="376"/>
      <c r="Q145" s="377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74">
        <v>4607091387353</v>
      </c>
      <c r="E146" s="374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77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74">
        <v>4607091386011</v>
      </c>
      <c r="E147" s="374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77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74">
        <v>4607091387308</v>
      </c>
      <c r="E148" s="374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77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74">
        <v>4607091387339</v>
      </c>
      <c r="E149" s="374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77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74">
        <v>4680115882638</v>
      </c>
      <c r="E150" s="374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60" t="s">
        <v>270</v>
      </c>
      <c r="N150" s="376"/>
      <c r="O150" s="376"/>
      <c r="P150" s="376"/>
      <c r="Q150" s="377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74">
        <v>4680115881938</v>
      </c>
      <c r="E151" s="374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61" t="s">
        <v>273</v>
      </c>
      <c r="N151" s="376"/>
      <c r="O151" s="376"/>
      <c r="P151" s="376"/>
      <c r="Q151" s="377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74">
        <v>4680115881396</v>
      </c>
      <c r="E152" s="374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62" t="s">
        <v>276</v>
      </c>
      <c r="N152" s="376"/>
      <c r="O152" s="376"/>
      <c r="P152" s="376"/>
      <c r="Q152" s="377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74">
        <v>4607091387346</v>
      </c>
      <c r="E153" s="374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76"/>
      <c r="O153" s="376"/>
      <c r="P153" s="376"/>
      <c r="Q153" s="377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74">
        <v>4607091389807</v>
      </c>
      <c r="E154" s="374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76"/>
      <c r="O154" s="376"/>
      <c r="P154" s="376"/>
      <c r="Q154" s="377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81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2"/>
      <c r="M155" s="378" t="s">
        <v>43</v>
      </c>
      <c r="N155" s="379"/>
      <c r="O155" s="379"/>
      <c r="P155" s="379"/>
      <c r="Q155" s="379"/>
      <c r="R155" s="379"/>
      <c r="S155" s="380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68"/>
      <c r="Y155" s="68"/>
    </row>
    <row r="156" spans="1:29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2"/>
      <c r="M156" s="378" t="s">
        <v>43</v>
      </c>
      <c r="N156" s="379"/>
      <c r="O156" s="379"/>
      <c r="P156" s="379"/>
      <c r="Q156" s="379"/>
      <c r="R156" s="379"/>
      <c r="S156" s="380"/>
      <c r="T156" s="43" t="s">
        <v>0</v>
      </c>
      <c r="U156" s="44">
        <f>IFERROR(SUM(U138:U154),"0")</f>
        <v>0</v>
      </c>
      <c r="V156" s="44">
        <f>IFERROR(SUM(V138:V154),"0")</f>
        <v>0</v>
      </c>
      <c r="W156" s="43"/>
      <c r="X156" s="68"/>
      <c r="Y156" s="68"/>
    </row>
    <row r="157" spans="1:29" ht="14.25" customHeight="1" x14ac:dyDescent="0.25">
      <c r="A157" s="373" t="s">
        <v>111</v>
      </c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3"/>
      <c r="N157" s="373"/>
      <c r="O157" s="373"/>
      <c r="P157" s="373"/>
      <c r="Q157" s="373"/>
      <c r="R157" s="373"/>
      <c r="S157" s="373"/>
      <c r="T157" s="373"/>
      <c r="U157" s="373"/>
      <c r="V157" s="373"/>
      <c r="W157" s="373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74">
        <v>4680115882935</v>
      </c>
      <c r="E158" s="374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65" t="s">
        <v>283</v>
      </c>
      <c r="N158" s="376"/>
      <c r="O158" s="376"/>
      <c r="P158" s="376"/>
      <c r="Q158" s="377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74">
        <v>4680115881914</v>
      </c>
      <c r="E159" s="374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66" t="s">
        <v>286</v>
      </c>
      <c r="N159" s="376"/>
      <c r="O159" s="376"/>
      <c r="P159" s="376"/>
      <c r="Q159" s="377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74">
        <v>4680115880764</v>
      </c>
      <c r="E160" s="374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67" t="s">
        <v>289</v>
      </c>
      <c r="N160" s="376"/>
      <c r="O160" s="376"/>
      <c r="P160" s="376"/>
      <c r="Q160" s="377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2"/>
      <c r="M161" s="378" t="s">
        <v>43</v>
      </c>
      <c r="N161" s="379"/>
      <c r="O161" s="379"/>
      <c r="P161" s="379"/>
      <c r="Q161" s="379"/>
      <c r="R161" s="379"/>
      <c r="S161" s="380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81"/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2"/>
      <c r="M162" s="378" t="s">
        <v>43</v>
      </c>
      <c r="N162" s="379"/>
      <c r="O162" s="379"/>
      <c r="P162" s="379"/>
      <c r="Q162" s="379"/>
      <c r="R162" s="379"/>
      <c r="S162" s="380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73" t="s">
        <v>75</v>
      </c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74">
        <v>4607091387193</v>
      </c>
      <c r="E164" s="374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76"/>
      <c r="O164" s="376"/>
      <c r="P164" s="376"/>
      <c r="Q164" s="377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74">
        <v>4607091387230</v>
      </c>
      <c r="E165" s="374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76"/>
      <c r="O165" s="376"/>
      <c r="P165" s="376"/>
      <c r="Q165" s="377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74">
        <v>4680115880993</v>
      </c>
      <c r="E166" s="374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70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76"/>
      <c r="O166" s="376"/>
      <c r="P166" s="376"/>
      <c r="Q166" s="377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74">
        <v>4680115881761</v>
      </c>
      <c r="E167" s="374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71" t="s">
        <v>298</v>
      </c>
      <c r="N167" s="376"/>
      <c r="O167" s="376"/>
      <c r="P167" s="376"/>
      <c r="Q167" s="37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74">
        <v>4680115881563</v>
      </c>
      <c r="E168" s="374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76"/>
      <c r="O168" s="376"/>
      <c r="P168" s="376"/>
      <c r="Q168" s="37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74">
        <v>4680115882683</v>
      </c>
      <c r="E169" s="374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73" t="s">
        <v>303</v>
      </c>
      <c r="N169" s="376"/>
      <c r="O169" s="376"/>
      <c r="P169" s="376"/>
      <c r="Q169" s="37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74">
        <v>4680115882690</v>
      </c>
      <c r="E170" s="374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74" t="s">
        <v>306</v>
      </c>
      <c r="N170" s="376"/>
      <c r="O170" s="376"/>
      <c r="P170" s="376"/>
      <c r="Q170" s="377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74">
        <v>4680115882669</v>
      </c>
      <c r="E171" s="374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75" t="s">
        <v>309</v>
      </c>
      <c r="N171" s="376"/>
      <c r="O171" s="376"/>
      <c r="P171" s="376"/>
      <c r="Q171" s="37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74">
        <v>4680115882676</v>
      </c>
      <c r="E172" s="374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76" t="s">
        <v>312</v>
      </c>
      <c r="N172" s="376"/>
      <c r="O172" s="376"/>
      <c r="P172" s="376"/>
      <c r="Q172" s="377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74">
        <v>4607091387285</v>
      </c>
      <c r="E173" s="374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76"/>
      <c r="O173" s="376"/>
      <c r="P173" s="376"/>
      <c r="Q173" s="37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74">
        <v>4680115880986</v>
      </c>
      <c r="E174" s="374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76"/>
      <c r="O174" s="376"/>
      <c r="P174" s="376"/>
      <c r="Q174" s="37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74">
        <v>4680115880207</v>
      </c>
      <c r="E175" s="374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76"/>
      <c r="O175" s="376"/>
      <c r="P175" s="376"/>
      <c r="Q175" s="37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74">
        <v>4680115881785</v>
      </c>
      <c r="E176" s="374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80" t="s">
        <v>321</v>
      </c>
      <c r="N176" s="376"/>
      <c r="O176" s="376"/>
      <c r="P176" s="376"/>
      <c r="Q176" s="377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74">
        <v>4680115881679</v>
      </c>
      <c r="E177" s="374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76"/>
      <c r="O177" s="376"/>
      <c r="P177" s="376"/>
      <c r="Q177" s="37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74">
        <v>4680115880191</v>
      </c>
      <c r="E178" s="374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8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76"/>
      <c r="O178" s="376"/>
      <c r="P178" s="376"/>
      <c r="Q178" s="37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74">
        <v>4607091389845</v>
      </c>
      <c r="E179" s="374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8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76"/>
      <c r="O179" s="376"/>
      <c r="P179" s="376"/>
      <c r="Q179" s="377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81"/>
      <c r="B180" s="381"/>
      <c r="C180" s="381"/>
      <c r="D180" s="381"/>
      <c r="E180" s="381"/>
      <c r="F180" s="381"/>
      <c r="G180" s="381"/>
      <c r="H180" s="381"/>
      <c r="I180" s="381"/>
      <c r="J180" s="381"/>
      <c r="K180" s="381"/>
      <c r="L180" s="382"/>
      <c r="M180" s="378" t="s">
        <v>43</v>
      </c>
      <c r="N180" s="379"/>
      <c r="O180" s="379"/>
      <c r="P180" s="379"/>
      <c r="Q180" s="379"/>
      <c r="R180" s="379"/>
      <c r="S180" s="380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29" x14ac:dyDescent="0.2">
      <c r="A181" s="381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2"/>
      <c r="M181" s="378" t="s">
        <v>43</v>
      </c>
      <c r="N181" s="379"/>
      <c r="O181" s="379"/>
      <c r="P181" s="379"/>
      <c r="Q181" s="379"/>
      <c r="R181" s="379"/>
      <c r="S181" s="380"/>
      <c r="T181" s="43" t="s">
        <v>0</v>
      </c>
      <c r="U181" s="44">
        <f>IFERROR(SUM(U164:U179),"0")</f>
        <v>0</v>
      </c>
      <c r="V181" s="44">
        <f>IFERROR(SUM(V164:V179),"0")</f>
        <v>0</v>
      </c>
      <c r="W181" s="43"/>
      <c r="X181" s="68"/>
      <c r="Y181" s="68"/>
    </row>
    <row r="182" spans="1:29" ht="14.25" customHeight="1" x14ac:dyDescent="0.25">
      <c r="A182" s="373" t="s">
        <v>80</v>
      </c>
      <c r="B182" s="373"/>
      <c r="C182" s="373"/>
      <c r="D182" s="373"/>
      <c r="E182" s="373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74">
        <v>4680115881556</v>
      </c>
      <c r="E183" s="374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84" t="s">
        <v>330</v>
      </c>
      <c r="N183" s="376"/>
      <c r="O183" s="376"/>
      <c r="P183" s="376"/>
      <c r="Q183" s="377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74">
        <v>4607091387766</v>
      </c>
      <c r="E184" s="374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77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74">
        <v>4607091387957</v>
      </c>
      <c r="E185" s="374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77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74">
        <v>4607091387964</v>
      </c>
      <c r="E186" s="374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77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74">
        <v>4680115880573</v>
      </c>
      <c r="E187" s="374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88" t="s">
        <v>339</v>
      </c>
      <c r="N187" s="376"/>
      <c r="O187" s="376"/>
      <c r="P187" s="376"/>
      <c r="Q187" s="377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74">
        <v>4680115881594</v>
      </c>
      <c r="E188" s="374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89" t="s">
        <v>342</v>
      </c>
      <c r="N188" s="376"/>
      <c r="O188" s="376"/>
      <c r="P188" s="376"/>
      <c r="Q188" s="377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74">
        <v>4680115881587</v>
      </c>
      <c r="E189" s="374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90" t="s">
        <v>345</v>
      </c>
      <c r="N189" s="376"/>
      <c r="O189" s="376"/>
      <c r="P189" s="376"/>
      <c r="Q189" s="377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74">
        <v>4680115880962</v>
      </c>
      <c r="E190" s="374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91" t="s">
        <v>348</v>
      </c>
      <c r="N190" s="376"/>
      <c r="O190" s="376"/>
      <c r="P190" s="376"/>
      <c r="Q190" s="377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74">
        <v>4680115881617</v>
      </c>
      <c r="E191" s="374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92" t="s">
        <v>351</v>
      </c>
      <c r="N191" s="376"/>
      <c r="O191" s="376"/>
      <c r="P191" s="376"/>
      <c r="Q191" s="377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74">
        <v>4680115881228</v>
      </c>
      <c r="E192" s="374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9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77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74">
        <v>4680115881037</v>
      </c>
      <c r="E193" s="374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94" t="s">
        <v>356</v>
      </c>
      <c r="N193" s="376"/>
      <c r="O193" s="376"/>
      <c r="P193" s="376"/>
      <c r="Q193" s="37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74">
        <v>4680115881211</v>
      </c>
      <c r="E194" s="374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95" t="s">
        <v>359</v>
      </c>
      <c r="N194" s="376"/>
      <c r="O194" s="376"/>
      <c r="P194" s="376"/>
      <c r="Q194" s="377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74">
        <v>4680115881020</v>
      </c>
      <c r="E195" s="374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96" t="s">
        <v>362</v>
      </c>
      <c r="N195" s="376"/>
      <c r="O195" s="376"/>
      <c r="P195" s="376"/>
      <c r="Q195" s="37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74">
        <v>4607091381672</v>
      </c>
      <c r="E196" s="374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7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74">
        <v>4607091387537</v>
      </c>
      <c r="E197" s="374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7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74">
        <v>4607091387513</v>
      </c>
      <c r="E198" s="374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7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74">
        <v>4680115882195</v>
      </c>
      <c r="E199" s="374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500" t="s">
        <v>371</v>
      </c>
      <c r="N199" s="376"/>
      <c r="O199" s="376"/>
      <c r="P199" s="376"/>
      <c r="Q199" s="37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74">
        <v>4680115882607</v>
      </c>
      <c r="E200" s="374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501" t="s">
        <v>374</v>
      </c>
      <c r="N200" s="376"/>
      <c r="O200" s="376"/>
      <c r="P200" s="376"/>
      <c r="Q200" s="37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74">
        <v>4680115880092</v>
      </c>
      <c r="E201" s="374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502" t="s">
        <v>377</v>
      </c>
      <c r="N201" s="376"/>
      <c r="O201" s="376"/>
      <c r="P201" s="376"/>
      <c r="Q201" s="377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74">
        <v>4680115880221</v>
      </c>
      <c r="E202" s="374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503" t="s">
        <v>380</v>
      </c>
      <c r="N202" s="376"/>
      <c r="O202" s="376"/>
      <c r="P202" s="376"/>
      <c r="Q202" s="37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74">
        <v>4680115882942</v>
      </c>
      <c r="E203" s="374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504" t="s">
        <v>383</v>
      </c>
      <c r="N203" s="376"/>
      <c r="O203" s="376"/>
      <c r="P203" s="376"/>
      <c r="Q203" s="37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74">
        <v>4680115880504</v>
      </c>
      <c r="E204" s="374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50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76"/>
      <c r="O204" s="376"/>
      <c r="P204" s="376"/>
      <c r="Q204" s="37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74">
        <v>4680115882164</v>
      </c>
      <c r="E205" s="374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506" t="s">
        <v>388</v>
      </c>
      <c r="N205" s="376"/>
      <c r="O205" s="376"/>
      <c r="P205" s="376"/>
      <c r="Q205" s="377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2"/>
      <c r="M206" s="378" t="s">
        <v>43</v>
      </c>
      <c r="N206" s="379"/>
      <c r="O206" s="379"/>
      <c r="P206" s="379"/>
      <c r="Q206" s="379"/>
      <c r="R206" s="379"/>
      <c r="S206" s="380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29" x14ac:dyDescent="0.2">
      <c r="A207" s="381"/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2"/>
      <c r="M207" s="378" t="s">
        <v>43</v>
      </c>
      <c r="N207" s="379"/>
      <c r="O207" s="379"/>
      <c r="P207" s="379"/>
      <c r="Q207" s="379"/>
      <c r="R207" s="379"/>
      <c r="S207" s="380"/>
      <c r="T207" s="43" t="s">
        <v>0</v>
      </c>
      <c r="U207" s="44">
        <f>IFERROR(SUM(U183:U205),"0")</f>
        <v>0</v>
      </c>
      <c r="V207" s="44">
        <f>IFERROR(SUM(V183:V205),"0")</f>
        <v>0</v>
      </c>
      <c r="W207" s="43"/>
      <c r="X207" s="68"/>
      <c r="Y207" s="68"/>
    </row>
    <row r="208" spans="1:29" ht="14.25" customHeight="1" x14ac:dyDescent="0.25">
      <c r="A208" s="373" t="s">
        <v>214</v>
      </c>
      <c r="B208" s="373"/>
      <c r="C208" s="373"/>
      <c r="D208" s="373"/>
      <c r="E208" s="373"/>
      <c r="F208" s="373"/>
      <c r="G208" s="373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74">
        <v>4607091380880</v>
      </c>
      <c r="E209" s="374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76"/>
      <c r="O209" s="376"/>
      <c r="P209" s="376"/>
      <c r="Q209" s="377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ref="V209:V214" si="11">IFERROR(IF(U209="",0,CEILING((U209/$H209),1)*$H209),"")</f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74">
        <v>4607091384482</v>
      </c>
      <c r="E210" s="374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76"/>
      <c r="O210" s="376"/>
      <c r="P210" s="376"/>
      <c r="Q210" s="377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74">
        <v>4607091380897</v>
      </c>
      <c r="E211" s="374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76"/>
      <c r="O211" s="376"/>
      <c r="P211" s="376"/>
      <c r="Q211" s="377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74">
        <v>4680115880801</v>
      </c>
      <c r="E212" s="374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510" t="s">
        <v>397</v>
      </c>
      <c r="N212" s="376"/>
      <c r="O212" s="376"/>
      <c r="P212" s="376"/>
      <c r="Q212" s="377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74">
        <v>4680115880818</v>
      </c>
      <c r="E213" s="374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511" t="s">
        <v>400</v>
      </c>
      <c r="N213" s="376"/>
      <c r="O213" s="376"/>
      <c r="P213" s="376"/>
      <c r="Q213" s="377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74">
        <v>4680115880368</v>
      </c>
      <c r="E214" s="374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512" t="s">
        <v>403</v>
      </c>
      <c r="N214" s="376"/>
      <c r="O214" s="376"/>
      <c r="P214" s="376"/>
      <c r="Q214" s="377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81"/>
      <c r="B215" s="381"/>
      <c r="C215" s="381"/>
      <c r="D215" s="381"/>
      <c r="E215" s="381"/>
      <c r="F215" s="381"/>
      <c r="G215" s="381"/>
      <c r="H215" s="381"/>
      <c r="I215" s="381"/>
      <c r="J215" s="381"/>
      <c r="K215" s="381"/>
      <c r="L215" s="382"/>
      <c r="M215" s="378" t="s">
        <v>43</v>
      </c>
      <c r="N215" s="379"/>
      <c r="O215" s="379"/>
      <c r="P215" s="379"/>
      <c r="Q215" s="379"/>
      <c r="R215" s="379"/>
      <c r="S215" s="380"/>
      <c r="T215" s="43" t="s">
        <v>42</v>
      </c>
      <c r="U215" s="44">
        <f>IFERROR(U209/H209,"0")+IFERROR(U210/H210,"0")+IFERROR(U211/H211,"0")+IFERROR(U212/H212,"0")+IFERROR(U213/H213,"0")+IFERROR(U214/H214,"0")</f>
        <v>0</v>
      </c>
      <c r="V215" s="44">
        <f>IFERROR(V209/H209,"0")+IFERROR(V210/H210,"0")+IFERROR(V211/H211,"0")+IFERROR(V212/H212,"0")+IFERROR(V213/H213,"0")+IFERROR(V214/H214,"0")</f>
        <v>0</v>
      </c>
      <c r="W215" s="44">
        <f>IFERROR(IF(W209="",0,W209),"0")+IFERROR(IF(W210="",0,W210),"0")+IFERROR(IF(W211="",0,W211),"0")+IFERROR(IF(W212="",0,W212),"0")+IFERROR(IF(W213="",0,W213),"0")+IFERROR(IF(W214="",0,W214),"0")</f>
        <v>0</v>
      </c>
      <c r="X215" s="68"/>
      <c r="Y215" s="68"/>
    </row>
    <row r="216" spans="1:29" x14ac:dyDescent="0.2">
      <c r="A216" s="381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2"/>
      <c r="M216" s="378" t="s">
        <v>43</v>
      </c>
      <c r="N216" s="379"/>
      <c r="O216" s="379"/>
      <c r="P216" s="379"/>
      <c r="Q216" s="379"/>
      <c r="R216" s="379"/>
      <c r="S216" s="380"/>
      <c r="T216" s="43" t="s">
        <v>0</v>
      </c>
      <c r="U216" s="44">
        <f>IFERROR(SUM(U209:U214),"0")</f>
        <v>0</v>
      </c>
      <c r="V216" s="44">
        <f>IFERROR(SUM(V209:V214),"0")</f>
        <v>0</v>
      </c>
      <c r="W216" s="43"/>
      <c r="X216" s="68"/>
      <c r="Y216" s="68"/>
    </row>
    <row r="217" spans="1:29" ht="14.25" customHeight="1" x14ac:dyDescent="0.25">
      <c r="A217" s="373" t="s">
        <v>94</v>
      </c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  <c r="U217" s="373"/>
      <c r="V217" s="373"/>
      <c r="W217" s="373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74">
        <v>4607091388374</v>
      </c>
      <c r="E218" s="374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513" t="s">
        <v>406</v>
      </c>
      <c r="N218" s="376"/>
      <c r="O218" s="376"/>
      <c r="P218" s="376"/>
      <c r="Q218" s="377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74">
        <v>4607091388381</v>
      </c>
      <c r="E219" s="374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514" t="s">
        <v>409</v>
      </c>
      <c r="N219" s="376"/>
      <c r="O219" s="376"/>
      <c r="P219" s="376"/>
      <c r="Q219" s="377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74">
        <v>4607091388404</v>
      </c>
      <c r="E220" s="374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76"/>
      <c r="O220" s="376"/>
      <c r="P220" s="376"/>
      <c r="Q220" s="377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81"/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2"/>
      <c r="M221" s="378" t="s">
        <v>43</v>
      </c>
      <c r="N221" s="379"/>
      <c r="O221" s="379"/>
      <c r="P221" s="379"/>
      <c r="Q221" s="379"/>
      <c r="R221" s="379"/>
      <c r="S221" s="380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81"/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2"/>
      <c r="M222" s="378" t="s">
        <v>43</v>
      </c>
      <c r="N222" s="379"/>
      <c r="O222" s="379"/>
      <c r="P222" s="379"/>
      <c r="Q222" s="379"/>
      <c r="R222" s="379"/>
      <c r="S222" s="380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73" t="s">
        <v>412</v>
      </c>
      <c r="B223" s="373"/>
      <c r="C223" s="373"/>
      <c r="D223" s="373"/>
      <c r="E223" s="373"/>
      <c r="F223" s="373"/>
      <c r="G223" s="373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  <c r="U223" s="373"/>
      <c r="V223" s="373"/>
      <c r="W223" s="373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74">
        <v>4680115881808</v>
      </c>
      <c r="E224" s="374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516" t="s">
        <v>415</v>
      </c>
      <c r="N224" s="376"/>
      <c r="O224" s="376"/>
      <c r="P224" s="376"/>
      <c r="Q224" s="377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74">
        <v>4680115881822</v>
      </c>
      <c r="E225" s="374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517" t="s">
        <v>419</v>
      </c>
      <c r="N225" s="376"/>
      <c r="O225" s="376"/>
      <c r="P225" s="376"/>
      <c r="Q225" s="377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74">
        <v>4680115880016</v>
      </c>
      <c r="E226" s="374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76"/>
      <c r="O226" s="376"/>
      <c r="P226" s="376"/>
      <c r="Q226" s="377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81"/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2"/>
      <c r="M227" s="378" t="s">
        <v>43</v>
      </c>
      <c r="N227" s="379"/>
      <c r="O227" s="379"/>
      <c r="P227" s="379"/>
      <c r="Q227" s="379"/>
      <c r="R227" s="379"/>
      <c r="S227" s="380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81"/>
      <c r="B228" s="381"/>
      <c r="C228" s="381"/>
      <c r="D228" s="381"/>
      <c r="E228" s="381"/>
      <c r="F228" s="381"/>
      <c r="G228" s="381"/>
      <c r="H228" s="381"/>
      <c r="I228" s="381"/>
      <c r="J228" s="381"/>
      <c r="K228" s="381"/>
      <c r="L228" s="382"/>
      <c r="M228" s="378" t="s">
        <v>43</v>
      </c>
      <c r="N228" s="379"/>
      <c r="O228" s="379"/>
      <c r="P228" s="379"/>
      <c r="Q228" s="379"/>
      <c r="R228" s="379"/>
      <c r="S228" s="380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72" t="s">
        <v>422</v>
      </c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2"/>
      <c r="O229" s="372"/>
      <c r="P229" s="372"/>
      <c r="Q229" s="372"/>
      <c r="R229" s="372"/>
      <c r="S229" s="372"/>
      <c r="T229" s="372"/>
      <c r="U229" s="372"/>
      <c r="V229" s="372"/>
      <c r="W229" s="372"/>
      <c r="X229" s="66"/>
      <c r="Y229" s="66"/>
    </row>
    <row r="230" spans="1:29" ht="14.25" customHeight="1" x14ac:dyDescent="0.25">
      <c r="A230" s="373" t="s">
        <v>118</v>
      </c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74">
        <v>4607091387421</v>
      </c>
      <c r="E231" s="374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77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ref="V231:V237" si="12"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74">
        <v>4607091387421</v>
      </c>
      <c r="E232" s="374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76"/>
      <c r="O232" s="376"/>
      <c r="P232" s="376"/>
      <c r="Q232" s="377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74">
        <v>4607091387452</v>
      </c>
      <c r="E233" s="374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52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77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74">
        <v>4607091387452</v>
      </c>
      <c r="E234" s="374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76"/>
      <c r="O234" s="376"/>
      <c r="P234" s="376"/>
      <c r="Q234" s="377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74">
        <v>4607091385984</v>
      </c>
      <c r="E235" s="374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76"/>
      <c r="O235" s="376"/>
      <c r="P235" s="376"/>
      <c r="Q235" s="377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74">
        <v>4607091387438</v>
      </c>
      <c r="E236" s="374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76"/>
      <c r="O236" s="376"/>
      <c r="P236" s="376"/>
      <c r="Q236" s="377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74">
        <v>4607091387469</v>
      </c>
      <c r="E237" s="374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76"/>
      <c r="O237" s="376"/>
      <c r="P237" s="376"/>
      <c r="Q237" s="377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81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2"/>
      <c r="M238" s="378" t="s">
        <v>43</v>
      </c>
      <c r="N238" s="379"/>
      <c r="O238" s="379"/>
      <c r="P238" s="379"/>
      <c r="Q238" s="379"/>
      <c r="R238" s="379"/>
      <c r="S238" s="380"/>
      <c r="T238" s="43" t="s">
        <v>42</v>
      </c>
      <c r="U238" s="44">
        <f>IFERROR(U231/H231,"0")+IFERROR(U232/H232,"0")+IFERROR(U233/H233,"0")+IFERROR(U234/H234,"0")+IFERROR(U235/H235,"0")+IFERROR(U236/H236,"0")+IFERROR(U237/H237,"0")</f>
        <v>0</v>
      </c>
      <c r="V238" s="44">
        <f>IFERROR(V231/H231,"0")+IFERROR(V232/H232,"0")+IFERROR(V233/H233,"0")+IFERROR(V234/H234,"0")+IFERROR(V235/H235,"0")+IFERROR(V236/H236,"0")+IFERROR(V237/H237,"0")</f>
        <v>0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68"/>
      <c r="Y238" s="68"/>
    </row>
    <row r="239" spans="1:29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2"/>
      <c r="M239" s="378" t="s">
        <v>43</v>
      </c>
      <c r="N239" s="379"/>
      <c r="O239" s="379"/>
      <c r="P239" s="379"/>
      <c r="Q239" s="379"/>
      <c r="R239" s="379"/>
      <c r="S239" s="380"/>
      <c r="T239" s="43" t="s">
        <v>0</v>
      </c>
      <c r="U239" s="44">
        <f>IFERROR(SUM(U231:U237),"0")</f>
        <v>0</v>
      </c>
      <c r="V239" s="44">
        <f>IFERROR(SUM(V231:V237),"0")</f>
        <v>0</v>
      </c>
      <c r="W239" s="43"/>
      <c r="X239" s="68"/>
      <c r="Y239" s="68"/>
    </row>
    <row r="240" spans="1:29" ht="14.25" customHeight="1" x14ac:dyDescent="0.25">
      <c r="A240" s="373" t="s">
        <v>75</v>
      </c>
      <c r="B240" s="373"/>
      <c r="C240" s="373"/>
      <c r="D240" s="373"/>
      <c r="E240" s="373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74">
        <v>4607091387292</v>
      </c>
      <c r="E241" s="374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76"/>
      <c r="O241" s="376"/>
      <c r="P241" s="376"/>
      <c r="Q241" s="377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74">
        <v>4607091387315</v>
      </c>
      <c r="E242" s="374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76"/>
      <c r="O242" s="376"/>
      <c r="P242" s="376"/>
      <c r="Q242" s="377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81"/>
      <c r="B243" s="381"/>
      <c r="C243" s="381"/>
      <c r="D243" s="381"/>
      <c r="E243" s="381"/>
      <c r="F243" s="381"/>
      <c r="G243" s="381"/>
      <c r="H243" s="381"/>
      <c r="I243" s="381"/>
      <c r="J243" s="381"/>
      <c r="K243" s="381"/>
      <c r="L243" s="382"/>
      <c r="M243" s="378" t="s">
        <v>43</v>
      </c>
      <c r="N243" s="379"/>
      <c r="O243" s="379"/>
      <c r="P243" s="379"/>
      <c r="Q243" s="379"/>
      <c r="R243" s="379"/>
      <c r="S243" s="380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81"/>
      <c r="B244" s="381"/>
      <c r="C244" s="381"/>
      <c r="D244" s="381"/>
      <c r="E244" s="381"/>
      <c r="F244" s="381"/>
      <c r="G244" s="381"/>
      <c r="H244" s="381"/>
      <c r="I244" s="381"/>
      <c r="J244" s="381"/>
      <c r="K244" s="381"/>
      <c r="L244" s="382"/>
      <c r="M244" s="378" t="s">
        <v>43</v>
      </c>
      <c r="N244" s="379"/>
      <c r="O244" s="379"/>
      <c r="P244" s="379"/>
      <c r="Q244" s="379"/>
      <c r="R244" s="379"/>
      <c r="S244" s="380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72" t="s">
        <v>439</v>
      </c>
      <c r="B245" s="372"/>
      <c r="C245" s="372"/>
      <c r="D245" s="372"/>
      <c r="E245" s="372"/>
      <c r="F245" s="372"/>
      <c r="G245" s="372"/>
      <c r="H245" s="372"/>
      <c r="I245" s="372"/>
      <c r="J245" s="372"/>
      <c r="K245" s="372"/>
      <c r="L245" s="372"/>
      <c r="M245" s="372"/>
      <c r="N245" s="372"/>
      <c r="O245" s="372"/>
      <c r="P245" s="372"/>
      <c r="Q245" s="372"/>
      <c r="R245" s="372"/>
      <c r="S245" s="372"/>
      <c r="T245" s="372"/>
      <c r="U245" s="372"/>
      <c r="V245" s="372"/>
      <c r="W245" s="372"/>
      <c r="X245" s="66"/>
      <c r="Y245" s="66"/>
    </row>
    <row r="246" spans="1:29" ht="14.25" customHeight="1" x14ac:dyDescent="0.25">
      <c r="A246" s="373" t="s">
        <v>75</v>
      </c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  <c r="U246" s="373"/>
      <c r="V246" s="373"/>
      <c r="W246" s="373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74">
        <v>4607091383232</v>
      </c>
      <c r="E247" s="374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5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76"/>
      <c r="O247" s="376"/>
      <c r="P247" s="376"/>
      <c r="Q247" s="377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74">
        <v>4607091383836</v>
      </c>
      <c r="E248" s="374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5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76"/>
      <c r="O248" s="376"/>
      <c r="P248" s="376"/>
      <c r="Q248" s="377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81"/>
      <c r="B249" s="381"/>
      <c r="C249" s="381"/>
      <c r="D249" s="381"/>
      <c r="E249" s="381"/>
      <c r="F249" s="381"/>
      <c r="G249" s="381"/>
      <c r="H249" s="381"/>
      <c r="I249" s="381"/>
      <c r="J249" s="381"/>
      <c r="K249" s="381"/>
      <c r="L249" s="382"/>
      <c r="M249" s="378" t="s">
        <v>43</v>
      </c>
      <c r="N249" s="379"/>
      <c r="O249" s="379"/>
      <c r="P249" s="379"/>
      <c r="Q249" s="379"/>
      <c r="R249" s="379"/>
      <c r="S249" s="380"/>
      <c r="T249" s="43" t="s">
        <v>42</v>
      </c>
      <c r="U249" s="44">
        <f>IFERROR(U247/H247,"0")+IFERROR(U248/H248,"0")</f>
        <v>0</v>
      </c>
      <c r="V249" s="44">
        <f>IFERROR(V247/H247,"0")+IFERROR(V248/H248,"0")</f>
        <v>0</v>
      </c>
      <c r="W249" s="44">
        <f>IFERROR(IF(W247="",0,W247),"0")+IFERROR(IF(W248="",0,W248),"0")</f>
        <v>0</v>
      </c>
      <c r="X249" s="68"/>
      <c r="Y249" s="68"/>
    </row>
    <row r="250" spans="1:29" x14ac:dyDescent="0.2">
      <c r="A250" s="381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2"/>
      <c r="M250" s="378" t="s">
        <v>43</v>
      </c>
      <c r="N250" s="379"/>
      <c r="O250" s="379"/>
      <c r="P250" s="379"/>
      <c r="Q250" s="379"/>
      <c r="R250" s="379"/>
      <c r="S250" s="380"/>
      <c r="T250" s="43" t="s">
        <v>0</v>
      </c>
      <c r="U250" s="44">
        <f>IFERROR(SUM(U247:U248),"0")</f>
        <v>0</v>
      </c>
      <c r="V250" s="44">
        <f>IFERROR(SUM(V247:V248),"0")</f>
        <v>0</v>
      </c>
      <c r="W250" s="43"/>
      <c r="X250" s="68"/>
      <c r="Y250" s="68"/>
    </row>
    <row r="251" spans="1:29" ht="14.25" customHeight="1" x14ac:dyDescent="0.25">
      <c r="A251" s="373" t="s">
        <v>80</v>
      </c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74">
        <v>4607091387919</v>
      </c>
      <c r="E252" s="374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5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76"/>
      <c r="O252" s="376"/>
      <c r="P252" s="376"/>
      <c r="Q252" s="377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74">
        <v>4607091383942</v>
      </c>
      <c r="E253" s="374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53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76"/>
      <c r="O253" s="376"/>
      <c r="P253" s="376"/>
      <c r="Q253" s="377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IFERROR(IF(V253=0,"",ROUNDUP(V253/H253,0)*0.00753),"")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74">
        <v>4607091383959</v>
      </c>
      <c r="E254" s="374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53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76"/>
      <c r="O254" s="376"/>
      <c r="P254" s="376"/>
      <c r="Q254" s="377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81"/>
      <c r="B255" s="381"/>
      <c r="C255" s="381"/>
      <c r="D255" s="381"/>
      <c r="E255" s="381"/>
      <c r="F255" s="381"/>
      <c r="G255" s="381"/>
      <c r="H255" s="381"/>
      <c r="I255" s="381"/>
      <c r="J255" s="381"/>
      <c r="K255" s="381"/>
      <c r="L255" s="382"/>
      <c r="M255" s="378" t="s">
        <v>43</v>
      </c>
      <c r="N255" s="379"/>
      <c r="O255" s="379"/>
      <c r="P255" s="379"/>
      <c r="Q255" s="379"/>
      <c r="R255" s="379"/>
      <c r="S255" s="380"/>
      <c r="T255" s="43" t="s">
        <v>42</v>
      </c>
      <c r="U255" s="44">
        <f>IFERROR(U252/H252,"0")+IFERROR(U253/H253,"0")+IFERROR(U254/H254,"0")</f>
        <v>0</v>
      </c>
      <c r="V255" s="44">
        <f>IFERROR(V252/H252,"0")+IFERROR(V253/H253,"0")+IFERROR(V254/H254,"0")</f>
        <v>0</v>
      </c>
      <c r="W255" s="44">
        <f>IFERROR(IF(W252="",0,W252),"0")+IFERROR(IF(W253="",0,W253),"0")+IFERROR(IF(W254="",0,W254),"0")</f>
        <v>0</v>
      </c>
      <c r="X255" s="68"/>
      <c r="Y255" s="68"/>
    </row>
    <row r="256" spans="1:29" x14ac:dyDescent="0.2">
      <c r="A256" s="381"/>
      <c r="B256" s="381"/>
      <c r="C256" s="381"/>
      <c r="D256" s="381"/>
      <c r="E256" s="381"/>
      <c r="F256" s="381"/>
      <c r="G256" s="381"/>
      <c r="H256" s="381"/>
      <c r="I256" s="381"/>
      <c r="J256" s="381"/>
      <c r="K256" s="381"/>
      <c r="L256" s="382"/>
      <c r="M256" s="378" t="s">
        <v>43</v>
      </c>
      <c r="N256" s="379"/>
      <c r="O256" s="379"/>
      <c r="P256" s="379"/>
      <c r="Q256" s="379"/>
      <c r="R256" s="379"/>
      <c r="S256" s="380"/>
      <c r="T256" s="43" t="s">
        <v>0</v>
      </c>
      <c r="U256" s="44">
        <f>IFERROR(SUM(U252:U254),"0")</f>
        <v>0</v>
      </c>
      <c r="V256" s="44">
        <f>IFERROR(SUM(V252:V254),"0")</f>
        <v>0</v>
      </c>
      <c r="W256" s="43"/>
      <c r="X256" s="68"/>
      <c r="Y256" s="68"/>
    </row>
    <row r="257" spans="1:29" ht="14.25" customHeight="1" x14ac:dyDescent="0.25">
      <c r="A257" s="373" t="s">
        <v>214</v>
      </c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74">
        <v>4607091388831</v>
      </c>
      <c r="E258" s="374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76"/>
      <c r="O258" s="376"/>
      <c r="P258" s="376"/>
      <c r="Q258" s="377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81"/>
      <c r="B259" s="381"/>
      <c r="C259" s="381"/>
      <c r="D259" s="381"/>
      <c r="E259" s="381"/>
      <c r="F259" s="381"/>
      <c r="G259" s="381"/>
      <c r="H259" s="381"/>
      <c r="I259" s="381"/>
      <c r="J259" s="381"/>
      <c r="K259" s="381"/>
      <c r="L259" s="382"/>
      <c r="M259" s="378" t="s">
        <v>43</v>
      </c>
      <c r="N259" s="379"/>
      <c r="O259" s="379"/>
      <c r="P259" s="379"/>
      <c r="Q259" s="379"/>
      <c r="R259" s="379"/>
      <c r="S259" s="380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81"/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2"/>
      <c r="M260" s="378" t="s">
        <v>43</v>
      </c>
      <c r="N260" s="379"/>
      <c r="O260" s="379"/>
      <c r="P260" s="379"/>
      <c r="Q260" s="379"/>
      <c r="R260" s="379"/>
      <c r="S260" s="380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73" t="s">
        <v>94</v>
      </c>
      <c r="B261" s="373"/>
      <c r="C261" s="373"/>
      <c r="D261" s="373"/>
      <c r="E261" s="373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74">
        <v>4607091383102</v>
      </c>
      <c r="E262" s="374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76"/>
      <c r="O262" s="376"/>
      <c r="P262" s="376"/>
      <c r="Q262" s="377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2"/>
      <c r="M263" s="378" t="s">
        <v>43</v>
      </c>
      <c r="N263" s="379"/>
      <c r="O263" s="379"/>
      <c r="P263" s="379"/>
      <c r="Q263" s="379"/>
      <c r="R263" s="379"/>
      <c r="S263" s="380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81"/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2"/>
      <c r="M264" s="378" t="s">
        <v>43</v>
      </c>
      <c r="N264" s="379"/>
      <c r="O264" s="379"/>
      <c r="P264" s="379"/>
      <c r="Q264" s="379"/>
      <c r="R264" s="379"/>
      <c r="S264" s="380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71" t="s">
        <v>454</v>
      </c>
      <c r="B265" s="371"/>
      <c r="C265" s="371"/>
      <c r="D265" s="371"/>
      <c r="E265" s="371"/>
      <c r="F265" s="371"/>
      <c r="G265" s="371"/>
      <c r="H265" s="371"/>
      <c r="I265" s="371"/>
      <c r="J265" s="371"/>
      <c r="K265" s="371"/>
      <c r="L265" s="371"/>
      <c r="M265" s="371"/>
      <c r="N265" s="371"/>
      <c r="O265" s="371"/>
      <c r="P265" s="371"/>
      <c r="Q265" s="371"/>
      <c r="R265" s="371"/>
      <c r="S265" s="371"/>
      <c r="T265" s="371"/>
      <c r="U265" s="371"/>
      <c r="V265" s="371"/>
      <c r="W265" s="371"/>
      <c r="X265" s="55"/>
      <c r="Y265" s="55"/>
    </row>
    <row r="266" spans="1:29" ht="16.5" customHeight="1" x14ac:dyDescent="0.25">
      <c r="A266" s="372" t="s">
        <v>455</v>
      </c>
      <c r="B266" s="372"/>
      <c r="C266" s="372"/>
      <c r="D266" s="372"/>
      <c r="E266" s="372"/>
      <c r="F266" s="372"/>
      <c r="G266" s="372"/>
      <c r="H266" s="372"/>
      <c r="I266" s="372"/>
      <c r="J266" s="372"/>
      <c r="K266" s="372"/>
      <c r="L266" s="372"/>
      <c r="M266" s="372"/>
      <c r="N266" s="372"/>
      <c r="O266" s="372"/>
      <c r="P266" s="372"/>
      <c r="Q266" s="372"/>
      <c r="R266" s="372"/>
      <c r="S266" s="372"/>
      <c r="T266" s="372"/>
      <c r="U266" s="372"/>
      <c r="V266" s="372"/>
      <c r="W266" s="372"/>
      <c r="X266" s="66"/>
      <c r="Y266" s="66"/>
    </row>
    <row r="267" spans="1:29" ht="14.25" customHeight="1" x14ac:dyDescent="0.25">
      <c r="A267" s="373" t="s">
        <v>118</v>
      </c>
      <c r="B267" s="373"/>
      <c r="C267" s="373"/>
      <c r="D267" s="373"/>
      <c r="E267" s="373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74">
        <v>4607091383997</v>
      </c>
      <c r="E268" s="374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5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77"/>
      <c r="R268" s="40" t="s">
        <v>48</v>
      </c>
      <c r="S268" s="40" t="s">
        <v>48</v>
      </c>
      <c r="T268" s="41" t="s">
        <v>0</v>
      </c>
      <c r="U268" s="59">
        <v>9000</v>
      </c>
      <c r="V268" s="56">
        <f t="shared" ref="V268:V275" si="13">IFERROR(IF(U268="",0,CEILING((U268/$H268),1)*$H268),"")</f>
        <v>9000</v>
      </c>
      <c r="W268" s="42">
        <f>IFERROR(IF(V268=0,"",ROUNDUP(V268/H268,0)*0.02175),"")</f>
        <v>13.049999999999999</v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74">
        <v>4607091383997</v>
      </c>
      <c r="E269" s="374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5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6"/>
      <c r="O269" s="376"/>
      <c r="P269" s="376"/>
      <c r="Q269" s="377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74">
        <v>4607091384130</v>
      </c>
      <c r="E270" s="374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5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77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74">
        <v>4607091384130</v>
      </c>
      <c r="E271" s="374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53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6"/>
      <c r="O271" s="376"/>
      <c r="P271" s="376"/>
      <c r="Q271" s="377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74">
        <v>4607091384147</v>
      </c>
      <c r="E272" s="374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5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6"/>
      <c r="O272" s="376"/>
      <c r="P272" s="376"/>
      <c r="Q272" s="377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74">
        <v>4607091384147</v>
      </c>
      <c r="E273" s="374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540" t="s">
        <v>465</v>
      </c>
      <c r="N273" s="376"/>
      <c r="O273" s="376"/>
      <c r="P273" s="376"/>
      <c r="Q273" s="377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74">
        <v>4607091384154</v>
      </c>
      <c r="E274" s="374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54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6"/>
      <c r="O274" s="376"/>
      <c r="P274" s="376"/>
      <c r="Q274" s="377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74">
        <v>4607091384161</v>
      </c>
      <c r="E275" s="374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5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6"/>
      <c r="O275" s="376"/>
      <c r="P275" s="376"/>
      <c r="Q275" s="377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81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2"/>
      <c r="M276" s="378" t="s">
        <v>43</v>
      </c>
      <c r="N276" s="379"/>
      <c r="O276" s="379"/>
      <c r="P276" s="379"/>
      <c r="Q276" s="379"/>
      <c r="R276" s="379"/>
      <c r="S276" s="380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600</v>
      </c>
      <c r="V276" s="44">
        <f>IFERROR(V268/H268,"0")+IFERROR(V269/H269,"0")+IFERROR(V270/H270,"0")+IFERROR(V271/H271,"0")+IFERROR(V272/H272,"0")+IFERROR(V273/H273,"0")+IFERROR(V274/H274,"0")+IFERROR(V275/H275,"0")</f>
        <v>600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13.049999999999999</v>
      </c>
      <c r="X276" s="68"/>
      <c r="Y276" s="68"/>
    </row>
    <row r="277" spans="1:29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2"/>
      <c r="M277" s="378" t="s">
        <v>43</v>
      </c>
      <c r="N277" s="379"/>
      <c r="O277" s="379"/>
      <c r="P277" s="379"/>
      <c r="Q277" s="379"/>
      <c r="R277" s="379"/>
      <c r="S277" s="380"/>
      <c r="T277" s="43" t="s">
        <v>0</v>
      </c>
      <c r="U277" s="44">
        <f>IFERROR(SUM(U268:U275),"0")</f>
        <v>9000</v>
      </c>
      <c r="V277" s="44">
        <f>IFERROR(SUM(V268:V275),"0")</f>
        <v>9000</v>
      </c>
      <c r="W277" s="43"/>
      <c r="X277" s="68"/>
      <c r="Y277" s="68"/>
    </row>
    <row r="278" spans="1:29" ht="14.25" customHeight="1" x14ac:dyDescent="0.25">
      <c r="A278" s="373" t="s">
        <v>111</v>
      </c>
      <c r="B278" s="373"/>
      <c r="C278" s="373"/>
      <c r="D278" s="373"/>
      <c r="E278" s="373"/>
      <c r="F278" s="373"/>
      <c r="G278" s="373"/>
      <c r="H278" s="373"/>
      <c r="I278" s="373"/>
      <c r="J278" s="373"/>
      <c r="K278" s="373"/>
      <c r="L278" s="373"/>
      <c r="M278" s="373"/>
      <c r="N278" s="373"/>
      <c r="O278" s="373"/>
      <c r="P278" s="373"/>
      <c r="Q278" s="373"/>
      <c r="R278" s="373"/>
      <c r="S278" s="373"/>
      <c r="T278" s="373"/>
      <c r="U278" s="373"/>
      <c r="V278" s="373"/>
      <c r="W278" s="373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74">
        <v>4607091383980</v>
      </c>
      <c r="E279" s="374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6"/>
      <c r="O279" s="376"/>
      <c r="P279" s="376"/>
      <c r="Q279" s="377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74">
        <v>4607091384178</v>
      </c>
      <c r="E280" s="374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5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6"/>
      <c r="O280" s="376"/>
      <c r="P280" s="376"/>
      <c r="Q280" s="377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81"/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2"/>
      <c r="M281" s="378" t="s">
        <v>43</v>
      </c>
      <c r="N281" s="379"/>
      <c r="O281" s="379"/>
      <c r="P281" s="379"/>
      <c r="Q281" s="379"/>
      <c r="R281" s="379"/>
      <c r="S281" s="380"/>
      <c r="T281" s="43" t="s">
        <v>42</v>
      </c>
      <c r="U281" s="44">
        <f>IFERROR(U279/H279,"0")+IFERROR(U280/H280,"0")</f>
        <v>0</v>
      </c>
      <c r="V281" s="44">
        <f>IFERROR(V279/H279,"0")+IFERROR(V280/H280,"0")</f>
        <v>0</v>
      </c>
      <c r="W281" s="44">
        <f>IFERROR(IF(W279="",0,W279),"0")+IFERROR(IF(W280="",0,W280),"0")</f>
        <v>0</v>
      </c>
      <c r="X281" s="68"/>
      <c r="Y281" s="68"/>
    </row>
    <row r="282" spans="1:29" x14ac:dyDescent="0.2">
      <c r="A282" s="381"/>
      <c r="B282" s="381"/>
      <c r="C282" s="381"/>
      <c r="D282" s="381"/>
      <c r="E282" s="381"/>
      <c r="F282" s="381"/>
      <c r="G282" s="381"/>
      <c r="H282" s="381"/>
      <c r="I282" s="381"/>
      <c r="J282" s="381"/>
      <c r="K282" s="381"/>
      <c r="L282" s="382"/>
      <c r="M282" s="378" t="s">
        <v>43</v>
      </c>
      <c r="N282" s="379"/>
      <c r="O282" s="379"/>
      <c r="P282" s="379"/>
      <c r="Q282" s="379"/>
      <c r="R282" s="379"/>
      <c r="S282" s="380"/>
      <c r="T282" s="43" t="s">
        <v>0</v>
      </c>
      <c r="U282" s="44">
        <f>IFERROR(SUM(U279:U280),"0")</f>
        <v>0</v>
      </c>
      <c r="V282" s="44">
        <f>IFERROR(SUM(V279:V280),"0")</f>
        <v>0</v>
      </c>
      <c r="W282" s="43"/>
      <c r="X282" s="68"/>
      <c r="Y282" s="68"/>
    </row>
    <row r="283" spans="1:29" ht="14.25" customHeight="1" x14ac:dyDescent="0.25">
      <c r="A283" s="373" t="s">
        <v>75</v>
      </c>
      <c r="B283" s="373"/>
      <c r="C283" s="373"/>
      <c r="D283" s="373"/>
      <c r="E283" s="373"/>
      <c r="F283" s="373"/>
      <c r="G283" s="373"/>
      <c r="H283" s="373"/>
      <c r="I283" s="373"/>
      <c r="J283" s="373"/>
      <c r="K283" s="373"/>
      <c r="L283" s="373"/>
      <c r="M283" s="373"/>
      <c r="N283" s="373"/>
      <c r="O283" s="373"/>
      <c r="P283" s="373"/>
      <c r="Q283" s="373"/>
      <c r="R283" s="373"/>
      <c r="S283" s="373"/>
      <c r="T283" s="373"/>
      <c r="U283" s="373"/>
      <c r="V283" s="373"/>
      <c r="W283" s="373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74">
        <v>4607091384857</v>
      </c>
      <c r="E284" s="374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54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76"/>
      <c r="O284" s="376"/>
      <c r="P284" s="376"/>
      <c r="Q284" s="377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81"/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2"/>
      <c r="M285" s="378" t="s">
        <v>43</v>
      </c>
      <c r="N285" s="379"/>
      <c r="O285" s="379"/>
      <c r="P285" s="379"/>
      <c r="Q285" s="379"/>
      <c r="R285" s="379"/>
      <c r="S285" s="380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81"/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2"/>
      <c r="M286" s="378" t="s">
        <v>43</v>
      </c>
      <c r="N286" s="379"/>
      <c r="O286" s="379"/>
      <c r="P286" s="379"/>
      <c r="Q286" s="379"/>
      <c r="R286" s="379"/>
      <c r="S286" s="380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73" t="s">
        <v>80</v>
      </c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3"/>
      <c r="N287" s="373"/>
      <c r="O287" s="373"/>
      <c r="P287" s="373"/>
      <c r="Q287" s="373"/>
      <c r="R287" s="373"/>
      <c r="S287" s="373"/>
      <c r="T287" s="373"/>
      <c r="U287" s="373"/>
      <c r="V287" s="373"/>
      <c r="W287" s="373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74">
        <v>4607091384260</v>
      </c>
      <c r="E288" s="374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76"/>
      <c r="O288" s="376"/>
      <c r="P288" s="376"/>
      <c r="Q288" s="377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81"/>
      <c r="B289" s="381"/>
      <c r="C289" s="381"/>
      <c r="D289" s="381"/>
      <c r="E289" s="381"/>
      <c r="F289" s="381"/>
      <c r="G289" s="381"/>
      <c r="H289" s="381"/>
      <c r="I289" s="381"/>
      <c r="J289" s="381"/>
      <c r="K289" s="381"/>
      <c r="L289" s="382"/>
      <c r="M289" s="378" t="s">
        <v>43</v>
      </c>
      <c r="N289" s="379"/>
      <c r="O289" s="379"/>
      <c r="P289" s="379"/>
      <c r="Q289" s="379"/>
      <c r="R289" s="379"/>
      <c r="S289" s="380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x14ac:dyDescent="0.2">
      <c r="A290" s="381"/>
      <c r="B290" s="381"/>
      <c r="C290" s="381"/>
      <c r="D290" s="381"/>
      <c r="E290" s="381"/>
      <c r="F290" s="381"/>
      <c r="G290" s="381"/>
      <c r="H290" s="381"/>
      <c r="I290" s="381"/>
      <c r="J290" s="381"/>
      <c r="K290" s="381"/>
      <c r="L290" s="382"/>
      <c r="M290" s="378" t="s">
        <v>43</v>
      </c>
      <c r="N290" s="379"/>
      <c r="O290" s="379"/>
      <c r="P290" s="379"/>
      <c r="Q290" s="379"/>
      <c r="R290" s="379"/>
      <c r="S290" s="380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4.25" customHeight="1" x14ac:dyDescent="0.25">
      <c r="A291" s="373" t="s">
        <v>214</v>
      </c>
      <c r="B291" s="373"/>
      <c r="C291" s="373"/>
      <c r="D291" s="373"/>
      <c r="E291" s="373"/>
      <c r="F291" s="373"/>
      <c r="G291" s="373"/>
      <c r="H291" s="373"/>
      <c r="I291" s="373"/>
      <c r="J291" s="373"/>
      <c r="K291" s="373"/>
      <c r="L291" s="373"/>
      <c r="M291" s="373"/>
      <c r="N291" s="373"/>
      <c r="O291" s="373"/>
      <c r="P291" s="373"/>
      <c r="Q291" s="373"/>
      <c r="R291" s="373"/>
      <c r="S291" s="373"/>
      <c r="T291" s="373"/>
      <c r="U291" s="373"/>
      <c r="V291" s="373"/>
      <c r="W291" s="373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74">
        <v>4607091384673</v>
      </c>
      <c r="E292" s="374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76"/>
      <c r="O292" s="376"/>
      <c r="P292" s="376"/>
      <c r="Q292" s="377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2"/>
      <c r="M293" s="378" t="s">
        <v>43</v>
      </c>
      <c r="N293" s="379"/>
      <c r="O293" s="379"/>
      <c r="P293" s="379"/>
      <c r="Q293" s="379"/>
      <c r="R293" s="379"/>
      <c r="S293" s="380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81"/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2"/>
      <c r="M294" s="378" t="s">
        <v>43</v>
      </c>
      <c r="N294" s="379"/>
      <c r="O294" s="379"/>
      <c r="P294" s="379"/>
      <c r="Q294" s="379"/>
      <c r="R294" s="379"/>
      <c r="S294" s="380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72" t="s">
        <v>480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6"/>
      <c r="Y295" s="66"/>
    </row>
    <row r="296" spans="1:29" ht="14.25" customHeight="1" x14ac:dyDescent="0.25">
      <c r="A296" s="373" t="s">
        <v>118</v>
      </c>
      <c r="B296" s="373"/>
      <c r="C296" s="373"/>
      <c r="D296" s="373"/>
      <c r="E296" s="373"/>
      <c r="F296" s="373"/>
      <c r="G296" s="373"/>
      <c r="H296" s="373"/>
      <c r="I296" s="373"/>
      <c r="J296" s="373"/>
      <c r="K296" s="373"/>
      <c r="L296" s="373"/>
      <c r="M296" s="373"/>
      <c r="N296" s="373"/>
      <c r="O296" s="373"/>
      <c r="P296" s="373"/>
      <c r="Q296" s="373"/>
      <c r="R296" s="373"/>
      <c r="S296" s="373"/>
      <c r="T296" s="373"/>
      <c r="U296" s="373"/>
      <c r="V296" s="373"/>
      <c r="W296" s="373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74">
        <v>4607091384185</v>
      </c>
      <c r="E297" s="374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76"/>
      <c r="O297" s="376"/>
      <c r="P297" s="376"/>
      <c r="Q297" s="377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74">
        <v>4607091384192</v>
      </c>
      <c r="E298" s="374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76"/>
      <c r="O298" s="376"/>
      <c r="P298" s="376"/>
      <c r="Q298" s="377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74">
        <v>4680115881907</v>
      </c>
      <c r="E299" s="374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550" t="s">
        <v>487</v>
      </c>
      <c r="N299" s="376"/>
      <c r="O299" s="376"/>
      <c r="P299" s="376"/>
      <c r="Q299" s="377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74">
        <v>4607091384680</v>
      </c>
      <c r="E300" s="374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76"/>
      <c r="O300" s="376"/>
      <c r="P300" s="376"/>
      <c r="Q300" s="377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81"/>
      <c r="B301" s="381"/>
      <c r="C301" s="381"/>
      <c r="D301" s="381"/>
      <c r="E301" s="381"/>
      <c r="F301" s="381"/>
      <c r="G301" s="381"/>
      <c r="H301" s="381"/>
      <c r="I301" s="381"/>
      <c r="J301" s="381"/>
      <c r="K301" s="381"/>
      <c r="L301" s="382"/>
      <c r="M301" s="378" t="s">
        <v>43</v>
      </c>
      <c r="N301" s="379"/>
      <c r="O301" s="379"/>
      <c r="P301" s="379"/>
      <c r="Q301" s="379"/>
      <c r="R301" s="379"/>
      <c r="S301" s="380"/>
      <c r="T301" s="43" t="s">
        <v>42</v>
      </c>
      <c r="U301" s="44">
        <f>IFERROR(U297/H297,"0")+IFERROR(U298/H298,"0")+IFERROR(U299/H299,"0")+IFERROR(U300/H300,"0")</f>
        <v>0</v>
      </c>
      <c r="V301" s="44">
        <f>IFERROR(V297/H297,"0")+IFERROR(V298/H298,"0")+IFERROR(V299/H299,"0")+IFERROR(V300/H300,"0")</f>
        <v>0</v>
      </c>
      <c r="W301" s="44">
        <f>IFERROR(IF(W297="",0,W297),"0")+IFERROR(IF(W298="",0,W298),"0")+IFERROR(IF(W299="",0,W299),"0")+IFERROR(IF(W300="",0,W300),"0")</f>
        <v>0</v>
      </c>
      <c r="X301" s="68"/>
      <c r="Y301" s="68"/>
    </row>
    <row r="302" spans="1:29" x14ac:dyDescent="0.2">
      <c r="A302" s="381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2"/>
      <c r="M302" s="378" t="s">
        <v>43</v>
      </c>
      <c r="N302" s="379"/>
      <c r="O302" s="379"/>
      <c r="P302" s="379"/>
      <c r="Q302" s="379"/>
      <c r="R302" s="379"/>
      <c r="S302" s="380"/>
      <c r="T302" s="43" t="s">
        <v>0</v>
      </c>
      <c r="U302" s="44">
        <f>IFERROR(SUM(U297:U300),"0")</f>
        <v>0</v>
      </c>
      <c r="V302" s="44">
        <f>IFERROR(SUM(V297:V300),"0")</f>
        <v>0</v>
      </c>
      <c r="W302" s="43"/>
      <c r="X302" s="68"/>
      <c r="Y302" s="68"/>
    </row>
    <row r="303" spans="1:29" ht="14.25" customHeight="1" x14ac:dyDescent="0.25">
      <c r="A303" s="373" t="s">
        <v>75</v>
      </c>
      <c r="B303" s="373"/>
      <c r="C303" s="373"/>
      <c r="D303" s="373"/>
      <c r="E303" s="373"/>
      <c r="F303" s="373"/>
      <c r="G303" s="373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  <c r="W303" s="373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74">
        <v>4607091384802</v>
      </c>
      <c r="E304" s="374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76"/>
      <c r="O304" s="376"/>
      <c r="P304" s="376"/>
      <c r="Q304" s="377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74">
        <v>4607091384826</v>
      </c>
      <c r="E305" s="374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76"/>
      <c r="O305" s="376"/>
      <c r="P305" s="376"/>
      <c r="Q305" s="377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81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382"/>
      <c r="M306" s="378" t="s">
        <v>43</v>
      </c>
      <c r="N306" s="379"/>
      <c r="O306" s="379"/>
      <c r="P306" s="379"/>
      <c r="Q306" s="379"/>
      <c r="R306" s="379"/>
      <c r="S306" s="380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81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2"/>
      <c r="M307" s="378" t="s">
        <v>43</v>
      </c>
      <c r="N307" s="379"/>
      <c r="O307" s="379"/>
      <c r="P307" s="379"/>
      <c r="Q307" s="379"/>
      <c r="R307" s="379"/>
      <c r="S307" s="380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73" t="s">
        <v>80</v>
      </c>
      <c r="B308" s="373"/>
      <c r="C308" s="373"/>
      <c r="D308" s="373"/>
      <c r="E308" s="373"/>
      <c r="F308" s="373"/>
      <c r="G308" s="373"/>
      <c r="H308" s="373"/>
      <c r="I308" s="373"/>
      <c r="J308" s="373"/>
      <c r="K308" s="373"/>
      <c r="L308" s="373"/>
      <c r="M308" s="373"/>
      <c r="N308" s="373"/>
      <c r="O308" s="373"/>
      <c r="P308" s="373"/>
      <c r="Q308" s="373"/>
      <c r="R308" s="373"/>
      <c r="S308" s="373"/>
      <c r="T308" s="373"/>
      <c r="U308" s="373"/>
      <c r="V308" s="373"/>
      <c r="W308" s="373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74">
        <v>4607091384246</v>
      </c>
      <c r="E309" s="374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76"/>
      <c r="O309" s="376"/>
      <c r="P309" s="376"/>
      <c r="Q309" s="377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74">
        <v>4680115881976</v>
      </c>
      <c r="E310" s="374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555" t="s">
        <v>498</v>
      </c>
      <c r="N310" s="376"/>
      <c r="O310" s="376"/>
      <c r="P310" s="376"/>
      <c r="Q310" s="377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74">
        <v>4607091384253</v>
      </c>
      <c r="E311" s="374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76"/>
      <c r="O311" s="376"/>
      <c r="P311" s="376"/>
      <c r="Q311" s="377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74">
        <v>4680115881969</v>
      </c>
      <c r="E312" s="374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557" t="s">
        <v>503</v>
      </c>
      <c r="N312" s="376"/>
      <c r="O312" s="376"/>
      <c r="P312" s="376"/>
      <c r="Q312" s="37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81"/>
      <c r="B313" s="381"/>
      <c r="C313" s="381"/>
      <c r="D313" s="381"/>
      <c r="E313" s="381"/>
      <c r="F313" s="381"/>
      <c r="G313" s="381"/>
      <c r="H313" s="381"/>
      <c r="I313" s="381"/>
      <c r="J313" s="381"/>
      <c r="K313" s="381"/>
      <c r="L313" s="382"/>
      <c r="M313" s="378" t="s">
        <v>43</v>
      </c>
      <c r="N313" s="379"/>
      <c r="O313" s="379"/>
      <c r="P313" s="379"/>
      <c r="Q313" s="379"/>
      <c r="R313" s="379"/>
      <c r="S313" s="380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29" x14ac:dyDescent="0.2">
      <c r="A314" s="381"/>
      <c r="B314" s="381"/>
      <c r="C314" s="381"/>
      <c r="D314" s="381"/>
      <c r="E314" s="381"/>
      <c r="F314" s="381"/>
      <c r="G314" s="381"/>
      <c r="H314" s="381"/>
      <c r="I314" s="381"/>
      <c r="J314" s="381"/>
      <c r="K314" s="381"/>
      <c r="L314" s="382"/>
      <c r="M314" s="378" t="s">
        <v>43</v>
      </c>
      <c r="N314" s="379"/>
      <c r="O314" s="379"/>
      <c r="P314" s="379"/>
      <c r="Q314" s="379"/>
      <c r="R314" s="379"/>
      <c r="S314" s="380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29" ht="14.25" customHeight="1" x14ac:dyDescent="0.25">
      <c r="A315" s="373" t="s">
        <v>214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74">
        <v>4607091389357</v>
      </c>
      <c r="E316" s="374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558" t="s">
        <v>506</v>
      </c>
      <c r="N316" s="376"/>
      <c r="O316" s="376"/>
      <c r="P316" s="376"/>
      <c r="Q316" s="377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81"/>
      <c r="B317" s="381"/>
      <c r="C317" s="381"/>
      <c r="D317" s="381"/>
      <c r="E317" s="381"/>
      <c r="F317" s="381"/>
      <c r="G317" s="381"/>
      <c r="H317" s="381"/>
      <c r="I317" s="381"/>
      <c r="J317" s="381"/>
      <c r="K317" s="381"/>
      <c r="L317" s="382"/>
      <c r="M317" s="378" t="s">
        <v>43</v>
      </c>
      <c r="N317" s="379"/>
      <c r="O317" s="379"/>
      <c r="P317" s="379"/>
      <c r="Q317" s="379"/>
      <c r="R317" s="379"/>
      <c r="S317" s="380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81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2"/>
      <c r="M318" s="378" t="s">
        <v>43</v>
      </c>
      <c r="N318" s="379"/>
      <c r="O318" s="379"/>
      <c r="P318" s="379"/>
      <c r="Q318" s="379"/>
      <c r="R318" s="379"/>
      <c r="S318" s="380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71" t="s">
        <v>507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55"/>
      <c r="Y319" s="55"/>
    </row>
    <row r="320" spans="1:29" ht="16.5" customHeight="1" x14ac:dyDescent="0.25">
      <c r="A320" s="372" t="s">
        <v>508</v>
      </c>
      <c r="B320" s="372"/>
      <c r="C320" s="372"/>
      <c r="D320" s="372"/>
      <c r="E320" s="372"/>
      <c r="F320" s="372"/>
      <c r="G320" s="372"/>
      <c r="H320" s="372"/>
      <c r="I320" s="372"/>
      <c r="J320" s="372"/>
      <c r="K320" s="372"/>
      <c r="L320" s="372"/>
      <c r="M320" s="372"/>
      <c r="N320" s="372"/>
      <c r="O320" s="372"/>
      <c r="P320" s="372"/>
      <c r="Q320" s="372"/>
      <c r="R320" s="372"/>
      <c r="S320" s="372"/>
      <c r="T320" s="372"/>
      <c r="U320" s="372"/>
      <c r="V320" s="372"/>
      <c r="W320" s="372"/>
      <c r="X320" s="66"/>
      <c r="Y320" s="66"/>
    </row>
    <row r="321" spans="1:29" ht="14.25" customHeight="1" x14ac:dyDescent="0.25">
      <c r="A321" s="373" t="s">
        <v>118</v>
      </c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3"/>
      <c r="N321" s="373"/>
      <c r="O321" s="373"/>
      <c r="P321" s="373"/>
      <c r="Q321" s="373"/>
      <c r="R321" s="373"/>
      <c r="S321" s="373"/>
      <c r="T321" s="373"/>
      <c r="U321" s="373"/>
      <c r="V321" s="373"/>
      <c r="W321" s="373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74">
        <v>4607091389708</v>
      </c>
      <c r="E322" s="374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76"/>
      <c r="O322" s="376"/>
      <c r="P322" s="376"/>
      <c r="Q322" s="377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74">
        <v>4607091389692</v>
      </c>
      <c r="E323" s="374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560" t="s">
        <v>513</v>
      </c>
      <c r="N323" s="376"/>
      <c r="O323" s="376"/>
      <c r="P323" s="376"/>
      <c r="Q323" s="377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81"/>
      <c r="B324" s="381"/>
      <c r="C324" s="381"/>
      <c r="D324" s="381"/>
      <c r="E324" s="381"/>
      <c r="F324" s="381"/>
      <c r="G324" s="381"/>
      <c r="H324" s="381"/>
      <c r="I324" s="381"/>
      <c r="J324" s="381"/>
      <c r="K324" s="381"/>
      <c r="L324" s="382"/>
      <c r="M324" s="378" t="s">
        <v>43</v>
      </c>
      <c r="N324" s="379"/>
      <c r="O324" s="379"/>
      <c r="P324" s="379"/>
      <c r="Q324" s="379"/>
      <c r="R324" s="379"/>
      <c r="S324" s="380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81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2"/>
      <c r="M325" s="378" t="s">
        <v>43</v>
      </c>
      <c r="N325" s="379"/>
      <c r="O325" s="379"/>
      <c r="P325" s="379"/>
      <c r="Q325" s="379"/>
      <c r="R325" s="379"/>
      <c r="S325" s="380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73" t="s">
        <v>75</v>
      </c>
      <c r="B326" s="373"/>
      <c r="C326" s="373"/>
      <c r="D326" s="373"/>
      <c r="E326" s="373"/>
      <c r="F326" s="373"/>
      <c r="G326" s="373"/>
      <c r="H326" s="373"/>
      <c r="I326" s="373"/>
      <c r="J326" s="373"/>
      <c r="K326" s="373"/>
      <c r="L326" s="373"/>
      <c r="M326" s="373"/>
      <c r="N326" s="373"/>
      <c r="O326" s="373"/>
      <c r="P326" s="373"/>
      <c r="Q326" s="373"/>
      <c r="R326" s="373"/>
      <c r="S326" s="373"/>
      <c r="T326" s="373"/>
      <c r="U326" s="373"/>
      <c r="V326" s="373"/>
      <c r="W326" s="373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74">
        <v>4680115882928</v>
      </c>
      <c r="E327" s="374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561" t="s">
        <v>516</v>
      </c>
      <c r="N327" s="376"/>
      <c r="O327" s="376"/>
      <c r="P327" s="376"/>
      <c r="Q327" s="377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74">
        <v>4680115883185</v>
      </c>
      <c r="E328" s="374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562" t="s">
        <v>520</v>
      </c>
      <c r="N328" s="376"/>
      <c r="O328" s="376"/>
      <c r="P328" s="376"/>
      <c r="Q328" s="377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74">
        <v>4607091389753</v>
      </c>
      <c r="E329" s="374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5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76"/>
      <c r="O329" s="376"/>
      <c r="P329" s="376"/>
      <c r="Q329" s="377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74">
        <v>4607091389760</v>
      </c>
      <c r="E330" s="374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5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76"/>
      <c r="O330" s="376"/>
      <c r="P330" s="376"/>
      <c r="Q330" s="377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74">
        <v>4607091389746</v>
      </c>
      <c r="E331" s="374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76"/>
      <c r="O331" s="376"/>
      <c r="P331" s="376"/>
      <c r="Q331" s="377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74">
        <v>4680115883147</v>
      </c>
      <c r="E332" s="374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566" t="s">
        <v>529</v>
      </c>
      <c r="N332" s="376"/>
      <c r="O332" s="376"/>
      <c r="P332" s="376"/>
      <c r="Q332" s="377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74">
        <v>4607091384338</v>
      </c>
      <c r="E333" s="374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5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77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74">
        <v>4680115883154</v>
      </c>
      <c r="E334" s="374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568" t="s">
        <v>534</v>
      </c>
      <c r="N334" s="376"/>
      <c r="O334" s="376"/>
      <c r="P334" s="376"/>
      <c r="Q334" s="377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74">
        <v>4607091389524</v>
      </c>
      <c r="E335" s="374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76"/>
      <c r="O335" s="376"/>
      <c r="P335" s="376"/>
      <c r="Q335" s="377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74">
        <v>4680115883161</v>
      </c>
      <c r="E336" s="374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570" t="s">
        <v>539</v>
      </c>
      <c r="N336" s="376"/>
      <c r="O336" s="376"/>
      <c r="P336" s="376"/>
      <c r="Q336" s="377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74">
        <v>4607091384345</v>
      </c>
      <c r="E337" s="374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5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76"/>
      <c r="O337" s="376"/>
      <c r="P337" s="376"/>
      <c r="Q337" s="377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 t="shared" si="15"/>
        <v/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74">
        <v>4680115883178</v>
      </c>
      <c r="E338" s="374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572" t="s">
        <v>544</v>
      </c>
      <c r="N338" s="376"/>
      <c r="O338" s="376"/>
      <c r="P338" s="376"/>
      <c r="Q338" s="377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74">
        <v>4607091389531</v>
      </c>
      <c r="E339" s="374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57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76"/>
      <c r="O339" s="376"/>
      <c r="P339" s="376"/>
      <c r="Q339" s="377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 t="shared" si="15"/>
        <v/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81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2"/>
      <c r="M340" s="378" t="s">
        <v>43</v>
      </c>
      <c r="N340" s="379"/>
      <c r="O340" s="379"/>
      <c r="P340" s="379"/>
      <c r="Q340" s="379"/>
      <c r="R340" s="379"/>
      <c r="S340" s="380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68"/>
      <c r="Y340" s="68"/>
    </row>
    <row r="341" spans="1:29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2"/>
      <c r="M341" s="378" t="s">
        <v>43</v>
      </c>
      <c r="N341" s="379"/>
      <c r="O341" s="379"/>
      <c r="P341" s="379"/>
      <c r="Q341" s="379"/>
      <c r="R341" s="379"/>
      <c r="S341" s="380"/>
      <c r="T341" s="43" t="s">
        <v>0</v>
      </c>
      <c r="U341" s="44">
        <f>IFERROR(SUM(U327:U339),"0")</f>
        <v>0</v>
      </c>
      <c r="V341" s="44">
        <f>IFERROR(SUM(V327:V339),"0")</f>
        <v>0</v>
      </c>
      <c r="W341" s="43"/>
      <c r="X341" s="68"/>
      <c r="Y341" s="68"/>
    </row>
    <row r="342" spans="1:29" ht="14.25" customHeight="1" x14ac:dyDescent="0.25">
      <c r="A342" s="373" t="s">
        <v>80</v>
      </c>
      <c r="B342" s="373"/>
      <c r="C342" s="373"/>
      <c r="D342" s="373"/>
      <c r="E342" s="373"/>
      <c r="F342" s="373"/>
      <c r="G342" s="373"/>
      <c r="H342" s="373"/>
      <c r="I342" s="373"/>
      <c r="J342" s="373"/>
      <c r="K342" s="373"/>
      <c r="L342" s="373"/>
      <c r="M342" s="373"/>
      <c r="N342" s="373"/>
      <c r="O342" s="373"/>
      <c r="P342" s="373"/>
      <c r="Q342" s="373"/>
      <c r="R342" s="373"/>
      <c r="S342" s="373"/>
      <c r="T342" s="373"/>
      <c r="U342" s="373"/>
      <c r="V342" s="373"/>
      <c r="W342" s="373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74">
        <v>4607091389685</v>
      </c>
      <c r="E343" s="374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76"/>
      <c r="O343" s="376"/>
      <c r="P343" s="376"/>
      <c r="Q343" s="377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74">
        <v>4607091389654</v>
      </c>
      <c r="E344" s="374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575" t="s">
        <v>551</v>
      </c>
      <c r="N344" s="376"/>
      <c r="O344" s="376"/>
      <c r="P344" s="376"/>
      <c r="Q344" s="377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74">
        <v>4607091384352</v>
      </c>
      <c r="E345" s="374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76"/>
      <c r="O345" s="376"/>
      <c r="P345" s="376"/>
      <c r="Q345" s="377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74">
        <v>4607091389661</v>
      </c>
      <c r="E346" s="374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76"/>
      <c r="O346" s="376"/>
      <c r="P346" s="376"/>
      <c r="Q346" s="377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81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2"/>
      <c r="M347" s="378" t="s">
        <v>43</v>
      </c>
      <c r="N347" s="379"/>
      <c r="O347" s="379"/>
      <c r="P347" s="379"/>
      <c r="Q347" s="379"/>
      <c r="R347" s="379"/>
      <c r="S347" s="380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2"/>
      <c r="M348" s="378" t="s">
        <v>43</v>
      </c>
      <c r="N348" s="379"/>
      <c r="O348" s="379"/>
      <c r="P348" s="379"/>
      <c r="Q348" s="379"/>
      <c r="R348" s="379"/>
      <c r="S348" s="380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73" t="s">
        <v>214</v>
      </c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  <c r="U349" s="373"/>
      <c r="V349" s="373"/>
      <c r="W349" s="373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74">
        <v>4680115881648</v>
      </c>
      <c r="E350" s="374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578" t="s">
        <v>558</v>
      </c>
      <c r="N350" s="376"/>
      <c r="O350" s="376"/>
      <c r="P350" s="376"/>
      <c r="Q350" s="377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81"/>
      <c r="B351" s="381"/>
      <c r="C351" s="381"/>
      <c r="D351" s="381"/>
      <c r="E351" s="381"/>
      <c r="F351" s="381"/>
      <c r="G351" s="381"/>
      <c r="H351" s="381"/>
      <c r="I351" s="381"/>
      <c r="J351" s="381"/>
      <c r="K351" s="381"/>
      <c r="L351" s="382"/>
      <c r="M351" s="378" t="s">
        <v>43</v>
      </c>
      <c r="N351" s="379"/>
      <c r="O351" s="379"/>
      <c r="P351" s="379"/>
      <c r="Q351" s="379"/>
      <c r="R351" s="379"/>
      <c r="S351" s="380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81"/>
      <c r="B352" s="381"/>
      <c r="C352" s="381"/>
      <c r="D352" s="381"/>
      <c r="E352" s="381"/>
      <c r="F352" s="381"/>
      <c r="G352" s="381"/>
      <c r="H352" s="381"/>
      <c r="I352" s="381"/>
      <c r="J352" s="381"/>
      <c r="K352" s="381"/>
      <c r="L352" s="382"/>
      <c r="M352" s="378" t="s">
        <v>43</v>
      </c>
      <c r="N352" s="379"/>
      <c r="O352" s="379"/>
      <c r="P352" s="379"/>
      <c r="Q352" s="379"/>
      <c r="R352" s="379"/>
      <c r="S352" s="380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73" t="s">
        <v>94</v>
      </c>
      <c r="B353" s="373"/>
      <c r="C353" s="373"/>
      <c r="D353" s="373"/>
      <c r="E353" s="373"/>
      <c r="F353" s="373"/>
      <c r="G353" s="373"/>
      <c r="H353" s="373"/>
      <c r="I353" s="373"/>
      <c r="J353" s="373"/>
      <c r="K353" s="373"/>
      <c r="L353" s="373"/>
      <c r="M353" s="373"/>
      <c r="N353" s="373"/>
      <c r="O353" s="373"/>
      <c r="P353" s="373"/>
      <c r="Q353" s="373"/>
      <c r="R353" s="373"/>
      <c r="S353" s="373"/>
      <c r="T353" s="373"/>
      <c r="U353" s="373"/>
      <c r="V353" s="373"/>
      <c r="W353" s="373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74">
        <v>4680115883017</v>
      </c>
      <c r="E354" s="374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579" t="s">
        <v>561</v>
      </c>
      <c r="N354" s="376"/>
      <c r="O354" s="376"/>
      <c r="P354" s="376"/>
      <c r="Q354" s="377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74">
        <v>4680115883031</v>
      </c>
      <c r="E355" s="374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580" t="s">
        <v>565</v>
      </c>
      <c r="N355" s="376"/>
      <c r="O355" s="376"/>
      <c r="P355" s="376"/>
      <c r="Q355" s="377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74">
        <v>4680115883024</v>
      </c>
      <c r="E356" s="374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581" t="s">
        <v>568</v>
      </c>
      <c r="N356" s="376"/>
      <c r="O356" s="376"/>
      <c r="P356" s="376"/>
      <c r="Q356" s="377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81"/>
      <c r="B357" s="381"/>
      <c r="C357" s="381"/>
      <c r="D357" s="381"/>
      <c r="E357" s="381"/>
      <c r="F357" s="381"/>
      <c r="G357" s="381"/>
      <c r="H357" s="381"/>
      <c r="I357" s="381"/>
      <c r="J357" s="381"/>
      <c r="K357" s="381"/>
      <c r="L357" s="382"/>
      <c r="M357" s="378" t="s">
        <v>43</v>
      </c>
      <c r="N357" s="379"/>
      <c r="O357" s="379"/>
      <c r="P357" s="379"/>
      <c r="Q357" s="379"/>
      <c r="R357" s="379"/>
      <c r="S357" s="380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81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2"/>
      <c r="M358" s="378" t="s">
        <v>43</v>
      </c>
      <c r="N358" s="379"/>
      <c r="O358" s="379"/>
      <c r="P358" s="379"/>
      <c r="Q358" s="379"/>
      <c r="R358" s="379"/>
      <c r="S358" s="380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72" t="s">
        <v>569</v>
      </c>
      <c r="B359" s="372"/>
      <c r="C359" s="372"/>
      <c r="D359" s="372"/>
      <c r="E359" s="372"/>
      <c r="F359" s="372"/>
      <c r="G359" s="372"/>
      <c r="H359" s="372"/>
      <c r="I359" s="372"/>
      <c r="J359" s="372"/>
      <c r="K359" s="372"/>
      <c r="L359" s="372"/>
      <c r="M359" s="372"/>
      <c r="N359" s="372"/>
      <c r="O359" s="372"/>
      <c r="P359" s="372"/>
      <c r="Q359" s="372"/>
      <c r="R359" s="372"/>
      <c r="S359" s="372"/>
      <c r="T359" s="372"/>
      <c r="U359" s="372"/>
      <c r="V359" s="372"/>
      <c r="W359" s="372"/>
      <c r="X359" s="66"/>
      <c r="Y359" s="66"/>
    </row>
    <row r="360" spans="1:29" ht="14.25" customHeight="1" x14ac:dyDescent="0.25">
      <c r="A360" s="373" t="s">
        <v>111</v>
      </c>
      <c r="B360" s="373"/>
      <c r="C360" s="373"/>
      <c r="D360" s="373"/>
      <c r="E360" s="373"/>
      <c r="F360" s="373"/>
      <c r="G360" s="373"/>
      <c r="H360" s="373"/>
      <c r="I360" s="373"/>
      <c r="J360" s="373"/>
      <c r="K360" s="373"/>
      <c r="L360" s="373"/>
      <c r="M360" s="373"/>
      <c r="N360" s="373"/>
      <c r="O360" s="373"/>
      <c r="P360" s="373"/>
      <c r="Q360" s="373"/>
      <c r="R360" s="373"/>
      <c r="S360" s="373"/>
      <c r="T360" s="373"/>
      <c r="U360" s="373"/>
      <c r="V360" s="373"/>
      <c r="W360" s="373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74">
        <v>4607091389388</v>
      </c>
      <c r="E361" s="374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76"/>
      <c r="O361" s="376"/>
      <c r="P361" s="376"/>
      <c r="Q361" s="377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74">
        <v>4607091389364</v>
      </c>
      <c r="E362" s="374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76"/>
      <c r="O362" s="376"/>
      <c r="P362" s="376"/>
      <c r="Q362" s="377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81"/>
      <c r="B363" s="381"/>
      <c r="C363" s="381"/>
      <c r="D363" s="381"/>
      <c r="E363" s="381"/>
      <c r="F363" s="381"/>
      <c r="G363" s="381"/>
      <c r="H363" s="381"/>
      <c r="I363" s="381"/>
      <c r="J363" s="381"/>
      <c r="K363" s="381"/>
      <c r="L363" s="382"/>
      <c r="M363" s="378" t="s">
        <v>43</v>
      </c>
      <c r="N363" s="379"/>
      <c r="O363" s="379"/>
      <c r="P363" s="379"/>
      <c r="Q363" s="379"/>
      <c r="R363" s="379"/>
      <c r="S363" s="380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81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2"/>
      <c r="M364" s="378" t="s">
        <v>43</v>
      </c>
      <c r="N364" s="379"/>
      <c r="O364" s="379"/>
      <c r="P364" s="379"/>
      <c r="Q364" s="379"/>
      <c r="R364" s="379"/>
      <c r="S364" s="380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73" t="s">
        <v>75</v>
      </c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3"/>
      <c r="N365" s="373"/>
      <c r="O365" s="373"/>
      <c r="P365" s="373"/>
      <c r="Q365" s="373"/>
      <c r="R365" s="373"/>
      <c r="S365" s="373"/>
      <c r="T365" s="373"/>
      <c r="U365" s="373"/>
      <c r="V365" s="373"/>
      <c r="W365" s="373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74">
        <v>4607091389739</v>
      </c>
      <c r="E366" s="374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584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76"/>
      <c r="O366" s="376"/>
      <c r="P366" s="376"/>
      <c r="Q366" s="377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ref="V366:V371" si="16">IFERROR(IF(U366="",0,CEILING((U366/$H366),1)*$H366),"")</f>
        <v>0</v>
      </c>
      <c r="W366" s="42" t="str">
        <f>IFERROR(IF(V366=0,"",ROUNDUP(V366/H366,0)*0.00753),"")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74">
        <v>4680115883048</v>
      </c>
      <c r="E367" s="374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585" t="s">
        <v>578</v>
      </c>
      <c r="N367" s="376"/>
      <c r="O367" s="376"/>
      <c r="P367" s="376"/>
      <c r="Q367" s="377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74">
        <v>4607091389425</v>
      </c>
      <c r="E368" s="374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76"/>
      <c r="O368" s="376"/>
      <c r="P368" s="376"/>
      <c r="Q368" s="377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74">
        <v>4680115880771</v>
      </c>
      <c r="E369" s="374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76"/>
      <c r="O369" s="376"/>
      <c r="P369" s="376"/>
      <c r="Q369" s="377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74">
        <v>4607091389500</v>
      </c>
      <c r="E370" s="374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76"/>
      <c r="O370" s="376"/>
      <c r="P370" s="376"/>
      <c r="Q370" s="377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74">
        <v>4680115881983</v>
      </c>
      <c r="E371" s="374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589" t="s">
        <v>587</v>
      </c>
      <c r="N371" s="376"/>
      <c r="O371" s="376"/>
      <c r="P371" s="376"/>
      <c r="Q371" s="377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81"/>
      <c r="B372" s="381"/>
      <c r="C372" s="381"/>
      <c r="D372" s="381"/>
      <c r="E372" s="381"/>
      <c r="F372" s="381"/>
      <c r="G372" s="381"/>
      <c r="H372" s="381"/>
      <c r="I372" s="381"/>
      <c r="J372" s="381"/>
      <c r="K372" s="381"/>
      <c r="L372" s="382"/>
      <c r="M372" s="378" t="s">
        <v>43</v>
      </c>
      <c r="N372" s="379"/>
      <c r="O372" s="379"/>
      <c r="P372" s="379"/>
      <c r="Q372" s="379"/>
      <c r="R372" s="379"/>
      <c r="S372" s="380"/>
      <c r="T372" s="43" t="s">
        <v>42</v>
      </c>
      <c r="U372" s="44">
        <f>IFERROR(U366/H366,"0")+IFERROR(U367/H367,"0")+IFERROR(U368/H368,"0")+IFERROR(U369/H369,"0")+IFERROR(U370/H370,"0")+IFERROR(U371/H371,"0")</f>
        <v>0</v>
      </c>
      <c r="V372" s="44">
        <f>IFERROR(V366/H366,"0")+IFERROR(V367/H367,"0")+IFERROR(V368/H368,"0")+IFERROR(V369/H369,"0")+IFERROR(V370/H370,"0")+IFERROR(V371/H371,"0")</f>
        <v>0</v>
      </c>
      <c r="W372" s="44">
        <f>IFERROR(IF(W366="",0,W366),"0")+IFERROR(IF(W367="",0,W367),"0")+IFERROR(IF(W368="",0,W368),"0")+IFERROR(IF(W369="",0,W369),"0")+IFERROR(IF(W370="",0,W370),"0")+IFERROR(IF(W371="",0,W371),"0")</f>
        <v>0</v>
      </c>
      <c r="X372" s="68"/>
      <c r="Y372" s="68"/>
    </row>
    <row r="373" spans="1:29" x14ac:dyDescent="0.2">
      <c r="A373" s="381"/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2"/>
      <c r="M373" s="378" t="s">
        <v>43</v>
      </c>
      <c r="N373" s="379"/>
      <c r="O373" s="379"/>
      <c r="P373" s="379"/>
      <c r="Q373" s="379"/>
      <c r="R373" s="379"/>
      <c r="S373" s="380"/>
      <c r="T373" s="43" t="s">
        <v>0</v>
      </c>
      <c r="U373" s="44">
        <f>IFERROR(SUM(U366:U371),"0")</f>
        <v>0</v>
      </c>
      <c r="V373" s="44">
        <f>IFERROR(SUM(V366:V371),"0")</f>
        <v>0</v>
      </c>
      <c r="W373" s="43"/>
      <c r="X373" s="68"/>
      <c r="Y373" s="68"/>
    </row>
    <row r="374" spans="1:29" ht="14.25" customHeight="1" x14ac:dyDescent="0.25">
      <c r="A374" s="373" t="s">
        <v>94</v>
      </c>
      <c r="B374" s="373"/>
      <c r="C374" s="373"/>
      <c r="D374" s="373"/>
      <c r="E374" s="373"/>
      <c r="F374" s="373"/>
      <c r="G374" s="373"/>
      <c r="H374" s="373"/>
      <c r="I374" s="373"/>
      <c r="J374" s="373"/>
      <c r="K374" s="373"/>
      <c r="L374" s="373"/>
      <c r="M374" s="373"/>
      <c r="N374" s="373"/>
      <c r="O374" s="373"/>
      <c r="P374" s="373"/>
      <c r="Q374" s="373"/>
      <c r="R374" s="373"/>
      <c r="S374" s="373"/>
      <c r="T374" s="373"/>
      <c r="U374" s="373"/>
      <c r="V374" s="373"/>
      <c r="W374" s="373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74">
        <v>4680115883000</v>
      </c>
      <c r="E375" s="374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590" t="s">
        <v>590</v>
      </c>
      <c r="N375" s="376"/>
      <c r="O375" s="376"/>
      <c r="P375" s="376"/>
      <c r="Q375" s="377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81"/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2"/>
      <c r="M376" s="378" t="s">
        <v>43</v>
      </c>
      <c r="N376" s="379"/>
      <c r="O376" s="379"/>
      <c r="P376" s="379"/>
      <c r="Q376" s="379"/>
      <c r="R376" s="379"/>
      <c r="S376" s="380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81"/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2"/>
      <c r="M377" s="378" t="s">
        <v>43</v>
      </c>
      <c r="N377" s="379"/>
      <c r="O377" s="379"/>
      <c r="P377" s="379"/>
      <c r="Q377" s="379"/>
      <c r="R377" s="379"/>
      <c r="S377" s="380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73" t="s">
        <v>106</v>
      </c>
      <c r="B378" s="373"/>
      <c r="C378" s="373"/>
      <c r="D378" s="373"/>
      <c r="E378" s="373"/>
      <c r="F378" s="373"/>
      <c r="G378" s="373"/>
      <c r="H378" s="373"/>
      <c r="I378" s="373"/>
      <c r="J378" s="373"/>
      <c r="K378" s="373"/>
      <c r="L378" s="373"/>
      <c r="M378" s="373"/>
      <c r="N378" s="373"/>
      <c r="O378" s="373"/>
      <c r="P378" s="373"/>
      <c r="Q378" s="373"/>
      <c r="R378" s="373"/>
      <c r="S378" s="373"/>
      <c r="T378" s="373"/>
      <c r="U378" s="373"/>
      <c r="V378" s="373"/>
      <c r="W378" s="373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74">
        <v>4680115882980</v>
      </c>
      <c r="E379" s="374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591" t="s">
        <v>593</v>
      </c>
      <c r="N379" s="376"/>
      <c r="O379" s="376"/>
      <c r="P379" s="376"/>
      <c r="Q379" s="377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81"/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2"/>
      <c r="M380" s="378" t="s">
        <v>43</v>
      </c>
      <c r="N380" s="379"/>
      <c r="O380" s="379"/>
      <c r="P380" s="379"/>
      <c r="Q380" s="379"/>
      <c r="R380" s="379"/>
      <c r="S380" s="380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81"/>
      <c r="B381" s="381"/>
      <c r="C381" s="381"/>
      <c r="D381" s="381"/>
      <c r="E381" s="381"/>
      <c r="F381" s="381"/>
      <c r="G381" s="381"/>
      <c r="H381" s="381"/>
      <c r="I381" s="381"/>
      <c r="J381" s="381"/>
      <c r="K381" s="381"/>
      <c r="L381" s="382"/>
      <c r="M381" s="378" t="s">
        <v>43</v>
      </c>
      <c r="N381" s="379"/>
      <c r="O381" s="379"/>
      <c r="P381" s="379"/>
      <c r="Q381" s="379"/>
      <c r="R381" s="379"/>
      <c r="S381" s="380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71" t="s">
        <v>594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55"/>
      <c r="Y382" s="55"/>
    </row>
    <row r="383" spans="1:29" ht="16.5" customHeight="1" x14ac:dyDescent="0.25">
      <c r="A383" s="372" t="s">
        <v>594</v>
      </c>
      <c r="B383" s="372"/>
      <c r="C383" s="372"/>
      <c r="D383" s="372"/>
      <c r="E383" s="372"/>
      <c r="F383" s="372"/>
      <c r="G383" s="372"/>
      <c r="H383" s="372"/>
      <c r="I383" s="372"/>
      <c r="J383" s="372"/>
      <c r="K383" s="372"/>
      <c r="L383" s="372"/>
      <c r="M383" s="372"/>
      <c r="N383" s="372"/>
      <c r="O383" s="372"/>
      <c r="P383" s="372"/>
      <c r="Q383" s="372"/>
      <c r="R383" s="372"/>
      <c r="S383" s="372"/>
      <c r="T383" s="372"/>
      <c r="U383" s="372"/>
      <c r="V383" s="372"/>
      <c r="W383" s="372"/>
      <c r="X383" s="66"/>
      <c r="Y383" s="66"/>
    </row>
    <row r="384" spans="1:29" ht="14.25" customHeight="1" x14ac:dyDescent="0.25">
      <c r="A384" s="373" t="s">
        <v>118</v>
      </c>
      <c r="B384" s="373"/>
      <c r="C384" s="373"/>
      <c r="D384" s="373"/>
      <c r="E384" s="373"/>
      <c r="F384" s="373"/>
      <c r="G384" s="373"/>
      <c r="H384" s="373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  <c r="U384" s="373"/>
      <c r="V384" s="373"/>
      <c r="W384" s="373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74">
        <v>4607091389067</v>
      </c>
      <c r="E385" s="374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76"/>
      <c r="O385" s="376"/>
      <c r="P385" s="376"/>
      <c r="Q385" s="377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4" si="17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74">
        <v>4607091383522</v>
      </c>
      <c r="E386" s="374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76"/>
      <c r="O386" s="376"/>
      <c r="P386" s="376"/>
      <c r="Q386" s="377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IFERROR(IF(V386=0,"",ROUNDUP(V386/H386,0)*0.01196),"")</f>
        <v/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74">
        <v>4607091384437</v>
      </c>
      <c r="E387" s="374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594" t="s">
        <v>601</v>
      </c>
      <c r="N387" s="376"/>
      <c r="O387" s="376"/>
      <c r="P387" s="376"/>
      <c r="Q387" s="377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74">
        <v>4607091389104</v>
      </c>
      <c r="E388" s="374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76"/>
      <c r="O388" s="376"/>
      <c r="P388" s="376"/>
      <c r="Q388" s="377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74">
        <v>4607091389036</v>
      </c>
      <c r="E389" s="374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59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76"/>
      <c r="O389" s="376"/>
      <c r="P389" s="376"/>
      <c r="Q389" s="377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74">
        <v>4680115880603</v>
      </c>
      <c r="E390" s="374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597" t="s">
        <v>608</v>
      </c>
      <c r="N390" s="376"/>
      <c r="O390" s="376"/>
      <c r="P390" s="376"/>
      <c r="Q390" s="377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74">
        <v>4607091389999</v>
      </c>
      <c r="E391" s="374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598" t="s">
        <v>611</v>
      </c>
      <c r="N391" s="376"/>
      <c r="O391" s="376"/>
      <c r="P391" s="376"/>
      <c r="Q391" s="377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74">
        <v>4680115882782</v>
      </c>
      <c r="E392" s="374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599" t="s">
        <v>614</v>
      </c>
      <c r="N392" s="376"/>
      <c r="O392" s="376"/>
      <c r="P392" s="376"/>
      <c r="Q392" s="377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74">
        <v>4607091389098</v>
      </c>
      <c r="E393" s="374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76"/>
      <c r="O393" s="376"/>
      <c r="P393" s="376"/>
      <c r="Q393" s="377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74">
        <v>4607091389982</v>
      </c>
      <c r="E394" s="374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601" t="s">
        <v>619</v>
      </c>
      <c r="N394" s="376"/>
      <c r="O394" s="376"/>
      <c r="P394" s="376"/>
      <c r="Q394" s="377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2"/>
      <c r="M395" s="378" t="s">
        <v>43</v>
      </c>
      <c r="N395" s="379"/>
      <c r="O395" s="379"/>
      <c r="P395" s="379"/>
      <c r="Q395" s="379"/>
      <c r="R395" s="379"/>
      <c r="S395" s="380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0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</v>
      </c>
      <c r="X395" s="68"/>
      <c r="Y395" s="68"/>
    </row>
    <row r="396" spans="1:29" x14ac:dyDescent="0.2">
      <c r="A396" s="381"/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2"/>
      <c r="M396" s="378" t="s">
        <v>43</v>
      </c>
      <c r="N396" s="379"/>
      <c r="O396" s="379"/>
      <c r="P396" s="379"/>
      <c r="Q396" s="379"/>
      <c r="R396" s="379"/>
      <c r="S396" s="380"/>
      <c r="T396" s="43" t="s">
        <v>0</v>
      </c>
      <c r="U396" s="44">
        <f>IFERROR(SUM(U385:U394),"0")</f>
        <v>0</v>
      </c>
      <c r="V396" s="44">
        <f>IFERROR(SUM(V385:V394),"0")</f>
        <v>0</v>
      </c>
      <c r="W396" s="43"/>
      <c r="X396" s="68"/>
      <c r="Y396" s="68"/>
    </row>
    <row r="397" spans="1:29" ht="14.25" customHeight="1" x14ac:dyDescent="0.25">
      <c r="A397" s="373" t="s">
        <v>111</v>
      </c>
      <c r="B397" s="373"/>
      <c r="C397" s="373"/>
      <c r="D397" s="373"/>
      <c r="E397" s="373"/>
      <c r="F397" s="373"/>
      <c r="G397" s="373"/>
      <c r="H397" s="373"/>
      <c r="I397" s="373"/>
      <c r="J397" s="373"/>
      <c r="K397" s="373"/>
      <c r="L397" s="373"/>
      <c r="M397" s="373"/>
      <c r="N397" s="373"/>
      <c r="O397" s="373"/>
      <c r="P397" s="373"/>
      <c r="Q397" s="373"/>
      <c r="R397" s="373"/>
      <c r="S397" s="373"/>
      <c r="T397" s="373"/>
      <c r="U397" s="373"/>
      <c r="V397" s="373"/>
      <c r="W397" s="373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74">
        <v>4607091388930</v>
      </c>
      <c r="E398" s="374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6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76"/>
      <c r="O398" s="376"/>
      <c r="P398" s="376"/>
      <c r="Q398" s="377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IFERROR(IF(V398=0,"",ROUNDUP(V398/H398,0)*0.01196),"")</f>
        <v/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74">
        <v>4680115880054</v>
      </c>
      <c r="E399" s="374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603" t="s">
        <v>624</v>
      </c>
      <c r="N399" s="376"/>
      <c r="O399" s="376"/>
      <c r="P399" s="376"/>
      <c r="Q399" s="377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81"/>
      <c r="B400" s="381"/>
      <c r="C400" s="381"/>
      <c r="D400" s="381"/>
      <c r="E400" s="381"/>
      <c r="F400" s="381"/>
      <c r="G400" s="381"/>
      <c r="H400" s="381"/>
      <c r="I400" s="381"/>
      <c r="J400" s="381"/>
      <c r="K400" s="381"/>
      <c r="L400" s="382"/>
      <c r="M400" s="378" t="s">
        <v>43</v>
      </c>
      <c r="N400" s="379"/>
      <c r="O400" s="379"/>
      <c r="P400" s="379"/>
      <c r="Q400" s="379"/>
      <c r="R400" s="379"/>
      <c r="S400" s="380"/>
      <c r="T400" s="43" t="s">
        <v>42</v>
      </c>
      <c r="U400" s="44">
        <f>IFERROR(U398/H398,"0")+IFERROR(U399/H399,"0")</f>
        <v>0</v>
      </c>
      <c r="V400" s="44">
        <f>IFERROR(V398/H398,"0")+IFERROR(V399/H399,"0")</f>
        <v>0</v>
      </c>
      <c r="W400" s="44">
        <f>IFERROR(IF(W398="",0,W398),"0")+IFERROR(IF(W399="",0,W399),"0")</f>
        <v>0</v>
      </c>
      <c r="X400" s="68"/>
      <c r="Y400" s="68"/>
    </row>
    <row r="401" spans="1:29" x14ac:dyDescent="0.2">
      <c r="A401" s="381"/>
      <c r="B401" s="381"/>
      <c r="C401" s="381"/>
      <c r="D401" s="381"/>
      <c r="E401" s="381"/>
      <c r="F401" s="381"/>
      <c r="G401" s="381"/>
      <c r="H401" s="381"/>
      <c r="I401" s="381"/>
      <c r="J401" s="381"/>
      <c r="K401" s="381"/>
      <c r="L401" s="382"/>
      <c r="M401" s="378" t="s">
        <v>43</v>
      </c>
      <c r="N401" s="379"/>
      <c r="O401" s="379"/>
      <c r="P401" s="379"/>
      <c r="Q401" s="379"/>
      <c r="R401" s="379"/>
      <c r="S401" s="380"/>
      <c r="T401" s="43" t="s">
        <v>0</v>
      </c>
      <c r="U401" s="44">
        <f>IFERROR(SUM(U398:U399),"0")</f>
        <v>0</v>
      </c>
      <c r="V401" s="44">
        <f>IFERROR(SUM(V398:V399),"0")</f>
        <v>0</v>
      </c>
      <c r="W401" s="43"/>
      <c r="X401" s="68"/>
      <c r="Y401" s="68"/>
    </row>
    <row r="402" spans="1:29" ht="14.25" customHeight="1" x14ac:dyDescent="0.25">
      <c r="A402" s="373" t="s">
        <v>75</v>
      </c>
      <c r="B402" s="373"/>
      <c r="C402" s="373"/>
      <c r="D402" s="373"/>
      <c r="E402" s="373"/>
      <c r="F402" s="373"/>
      <c r="G402" s="373"/>
      <c r="H402" s="373"/>
      <c r="I402" s="373"/>
      <c r="J402" s="373"/>
      <c r="K402" s="373"/>
      <c r="L402" s="373"/>
      <c r="M402" s="373"/>
      <c r="N402" s="373"/>
      <c r="O402" s="373"/>
      <c r="P402" s="373"/>
      <c r="Q402" s="373"/>
      <c r="R402" s="373"/>
      <c r="S402" s="373"/>
      <c r="T402" s="373"/>
      <c r="U402" s="373"/>
      <c r="V402" s="373"/>
      <c r="W402" s="373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74">
        <v>4680115883116</v>
      </c>
      <c r="E403" s="37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604" t="s">
        <v>627</v>
      </c>
      <c r="N403" s="376"/>
      <c r="O403" s="376"/>
      <c r="P403" s="376"/>
      <c r="Q403" s="377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74">
        <v>4680115883093</v>
      </c>
      <c r="E404" s="37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605" t="s">
        <v>630</v>
      </c>
      <c r="N404" s="376"/>
      <c r="O404" s="376"/>
      <c r="P404" s="376"/>
      <c r="Q404" s="377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74">
        <v>4680115883109</v>
      </c>
      <c r="E405" s="37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606" t="s">
        <v>633</v>
      </c>
      <c r="N405" s="376"/>
      <c r="O405" s="376"/>
      <c r="P405" s="376"/>
      <c r="Q405" s="377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74">
        <v>4680115882072</v>
      </c>
      <c r="E406" s="374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607" t="s">
        <v>636</v>
      </c>
      <c r="N406" s="376"/>
      <c r="O406" s="376"/>
      <c r="P406" s="376"/>
      <c r="Q406" s="37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74">
        <v>4680115882072</v>
      </c>
      <c r="E407" s="37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608" t="s">
        <v>636</v>
      </c>
      <c r="N407" s="376"/>
      <c r="O407" s="376"/>
      <c r="P407" s="376"/>
      <c r="Q407" s="377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74">
        <v>4680115882102</v>
      </c>
      <c r="E408" s="374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609" t="s">
        <v>640</v>
      </c>
      <c r="N408" s="376"/>
      <c r="O408" s="376"/>
      <c r="P408" s="376"/>
      <c r="Q408" s="37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74">
        <v>4680115882102</v>
      </c>
      <c r="E409" s="374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610" t="s">
        <v>640</v>
      </c>
      <c r="N409" s="376"/>
      <c r="O409" s="376"/>
      <c r="P409" s="376"/>
      <c r="Q409" s="37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74">
        <v>4680115882096</v>
      </c>
      <c r="E410" s="374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611" t="s">
        <v>644</v>
      </c>
      <c r="N410" s="376"/>
      <c r="O410" s="376"/>
      <c r="P410" s="376"/>
      <c r="Q410" s="37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74">
        <v>4680115882096</v>
      </c>
      <c r="E411" s="374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612" t="s">
        <v>644</v>
      </c>
      <c r="N411" s="376"/>
      <c r="O411" s="376"/>
      <c r="P411" s="376"/>
      <c r="Q411" s="377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81"/>
      <c r="B412" s="381"/>
      <c r="C412" s="381"/>
      <c r="D412" s="381"/>
      <c r="E412" s="381"/>
      <c r="F412" s="381"/>
      <c r="G412" s="381"/>
      <c r="H412" s="381"/>
      <c r="I412" s="381"/>
      <c r="J412" s="381"/>
      <c r="K412" s="381"/>
      <c r="L412" s="382"/>
      <c r="M412" s="378" t="s">
        <v>43</v>
      </c>
      <c r="N412" s="379"/>
      <c r="O412" s="379"/>
      <c r="P412" s="379"/>
      <c r="Q412" s="379"/>
      <c r="R412" s="379"/>
      <c r="S412" s="380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29" x14ac:dyDescent="0.2">
      <c r="A413" s="381"/>
      <c r="B413" s="381"/>
      <c r="C413" s="381"/>
      <c r="D413" s="381"/>
      <c r="E413" s="381"/>
      <c r="F413" s="381"/>
      <c r="G413" s="381"/>
      <c r="H413" s="381"/>
      <c r="I413" s="381"/>
      <c r="J413" s="381"/>
      <c r="K413" s="381"/>
      <c r="L413" s="382"/>
      <c r="M413" s="378" t="s">
        <v>43</v>
      </c>
      <c r="N413" s="379"/>
      <c r="O413" s="379"/>
      <c r="P413" s="379"/>
      <c r="Q413" s="379"/>
      <c r="R413" s="379"/>
      <c r="S413" s="380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29" ht="14.25" customHeight="1" x14ac:dyDescent="0.25">
      <c r="A414" s="373" t="s">
        <v>80</v>
      </c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3"/>
      <c r="N414" s="373"/>
      <c r="O414" s="373"/>
      <c r="P414" s="373"/>
      <c r="Q414" s="373"/>
      <c r="R414" s="373"/>
      <c r="S414" s="373"/>
      <c r="T414" s="373"/>
      <c r="U414" s="373"/>
      <c r="V414" s="373"/>
      <c r="W414" s="373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74">
        <v>4607091383409</v>
      </c>
      <c r="E415" s="374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76"/>
      <c r="O415" s="376"/>
      <c r="P415" s="376"/>
      <c r="Q415" s="377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74">
        <v>4607091383416</v>
      </c>
      <c r="E416" s="374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6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76"/>
      <c r="O416" s="376"/>
      <c r="P416" s="376"/>
      <c r="Q416" s="377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81"/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2"/>
      <c r="M417" s="378" t="s">
        <v>43</v>
      </c>
      <c r="N417" s="379"/>
      <c r="O417" s="379"/>
      <c r="P417" s="379"/>
      <c r="Q417" s="379"/>
      <c r="R417" s="379"/>
      <c r="S417" s="380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81"/>
      <c r="B418" s="381"/>
      <c r="C418" s="381"/>
      <c r="D418" s="381"/>
      <c r="E418" s="381"/>
      <c r="F418" s="381"/>
      <c r="G418" s="381"/>
      <c r="H418" s="381"/>
      <c r="I418" s="381"/>
      <c r="J418" s="381"/>
      <c r="K418" s="381"/>
      <c r="L418" s="382"/>
      <c r="M418" s="378" t="s">
        <v>43</v>
      </c>
      <c r="N418" s="379"/>
      <c r="O418" s="379"/>
      <c r="P418" s="379"/>
      <c r="Q418" s="379"/>
      <c r="R418" s="379"/>
      <c r="S418" s="380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71" t="s">
        <v>650</v>
      </c>
      <c r="B419" s="371"/>
      <c r="C419" s="371"/>
      <c r="D419" s="371"/>
      <c r="E419" s="371"/>
      <c r="F419" s="371"/>
      <c r="G419" s="371"/>
      <c r="H419" s="371"/>
      <c r="I419" s="371"/>
      <c r="J419" s="371"/>
      <c r="K419" s="371"/>
      <c r="L419" s="371"/>
      <c r="M419" s="371"/>
      <c r="N419" s="371"/>
      <c r="O419" s="371"/>
      <c r="P419" s="371"/>
      <c r="Q419" s="371"/>
      <c r="R419" s="371"/>
      <c r="S419" s="371"/>
      <c r="T419" s="371"/>
      <c r="U419" s="371"/>
      <c r="V419" s="371"/>
      <c r="W419" s="371"/>
      <c r="X419" s="55"/>
      <c r="Y419" s="55"/>
    </row>
    <row r="420" spans="1:29" ht="16.5" customHeight="1" x14ac:dyDescent="0.25">
      <c r="A420" s="372" t="s">
        <v>651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66"/>
      <c r="Y420" s="66"/>
    </row>
    <row r="421" spans="1:29" ht="14.25" customHeight="1" x14ac:dyDescent="0.25">
      <c r="A421" s="373" t="s">
        <v>118</v>
      </c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3"/>
      <c r="N421" s="373"/>
      <c r="O421" s="373"/>
      <c r="P421" s="373"/>
      <c r="Q421" s="373"/>
      <c r="R421" s="373"/>
      <c r="S421" s="373"/>
      <c r="T421" s="373"/>
      <c r="U421" s="373"/>
      <c r="V421" s="373"/>
      <c r="W421" s="373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74">
        <v>4680115881099</v>
      </c>
      <c r="E422" s="374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615" t="s">
        <v>654</v>
      </c>
      <c r="N422" s="376"/>
      <c r="O422" s="376"/>
      <c r="P422" s="376"/>
      <c r="Q422" s="377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74">
        <v>4680115881150</v>
      </c>
      <c r="E423" s="374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616" t="s">
        <v>657</v>
      </c>
      <c r="N423" s="376"/>
      <c r="O423" s="376"/>
      <c r="P423" s="376"/>
      <c r="Q423" s="377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81"/>
      <c r="B424" s="381"/>
      <c r="C424" s="381"/>
      <c r="D424" s="381"/>
      <c r="E424" s="381"/>
      <c r="F424" s="381"/>
      <c r="G424" s="381"/>
      <c r="H424" s="381"/>
      <c r="I424" s="381"/>
      <c r="J424" s="381"/>
      <c r="K424" s="381"/>
      <c r="L424" s="382"/>
      <c r="M424" s="378" t="s">
        <v>43</v>
      </c>
      <c r="N424" s="379"/>
      <c r="O424" s="379"/>
      <c r="P424" s="379"/>
      <c r="Q424" s="379"/>
      <c r="R424" s="379"/>
      <c r="S424" s="380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29" x14ac:dyDescent="0.2">
      <c r="A425" s="381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2"/>
      <c r="M425" s="378" t="s">
        <v>43</v>
      </c>
      <c r="N425" s="379"/>
      <c r="O425" s="379"/>
      <c r="P425" s="379"/>
      <c r="Q425" s="379"/>
      <c r="R425" s="379"/>
      <c r="S425" s="380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29" ht="14.25" customHeight="1" x14ac:dyDescent="0.25">
      <c r="A426" s="373" t="s">
        <v>111</v>
      </c>
      <c r="B426" s="373"/>
      <c r="C426" s="373"/>
      <c r="D426" s="373"/>
      <c r="E426" s="373"/>
      <c r="F426" s="373"/>
      <c r="G426" s="373"/>
      <c r="H426" s="373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  <c r="U426" s="373"/>
      <c r="V426" s="373"/>
      <c r="W426" s="373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74">
        <v>4680115881112</v>
      </c>
      <c r="E427" s="374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617" t="s">
        <v>660</v>
      </c>
      <c r="N427" s="376"/>
      <c r="O427" s="376"/>
      <c r="P427" s="376"/>
      <c r="Q427" s="377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74">
        <v>4680115881129</v>
      </c>
      <c r="E428" s="374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618" t="s">
        <v>663</v>
      </c>
      <c r="N428" s="376"/>
      <c r="O428" s="376"/>
      <c r="P428" s="376"/>
      <c r="Q428" s="377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81"/>
      <c r="B429" s="381"/>
      <c r="C429" s="381"/>
      <c r="D429" s="381"/>
      <c r="E429" s="381"/>
      <c r="F429" s="381"/>
      <c r="G429" s="381"/>
      <c r="H429" s="381"/>
      <c r="I429" s="381"/>
      <c r="J429" s="381"/>
      <c r="K429" s="381"/>
      <c r="L429" s="382"/>
      <c r="M429" s="378" t="s">
        <v>43</v>
      </c>
      <c r="N429" s="379"/>
      <c r="O429" s="379"/>
      <c r="P429" s="379"/>
      <c r="Q429" s="379"/>
      <c r="R429" s="379"/>
      <c r="S429" s="380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81"/>
      <c r="B430" s="381"/>
      <c r="C430" s="381"/>
      <c r="D430" s="381"/>
      <c r="E430" s="381"/>
      <c r="F430" s="381"/>
      <c r="G430" s="381"/>
      <c r="H430" s="381"/>
      <c r="I430" s="381"/>
      <c r="J430" s="381"/>
      <c r="K430" s="381"/>
      <c r="L430" s="382"/>
      <c r="M430" s="378" t="s">
        <v>43</v>
      </c>
      <c r="N430" s="379"/>
      <c r="O430" s="379"/>
      <c r="P430" s="379"/>
      <c r="Q430" s="379"/>
      <c r="R430" s="379"/>
      <c r="S430" s="380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73" t="s">
        <v>75</v>
      </c>
      <c r="B431" s="373"/>
      <c r="C431" s="373"/>
      <c r="D431" s="373"/>
      <c r="E431" s="373"/>
      <c r="F431" s="373"/>
      <c r="G431" s="373"/>
      <c r="H431" s="373"/>
      <c r="I431" s="373"/>
      <c r="J431" s="373"/>
      <c r="K431" s="373"/>
      <c r="L431" s="373"/>
      <c r="M431" s="373"/>
      <c r="N431" s="373"/>
      <c r="O431" s="373"/>
      <c r="P431" s="373"/>
      <c r="Q431" s="373"/>
      <c r="R431" s="373"/>
      <c r="S431" s="373"/>
      <c r="T431" s="373"/>
      <c r="U431" s="373"/>
      <c r="V431" s="373"/>
      <c r="W431" s="373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74">
        <v>4680115881167</v>
      </c>
      <c r="E432" s="374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619" t="s">
        <v>666</v>
      </c>
      <c r="N432" s="376"/>
      <c r="O432" s="376"/>
      <c r="P432" s="376"/>
      <c r="Q432" s="377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IFERROR(IF(V432=0,"",ROUNDUP(V432/H432,0)*0.00753),"")</f>
        <v/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74">
        <v>4680115881136</v>
      </c>
      <c r="E433" s="374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620" t="s">
        <v>669</v>
      </c>
      <c r="N433" s="376"/>
      <c r="O433" s="376"/>
      <c r="P433" s="376"/>
      <c r="Q433" s="377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81"/>
      <c r="B434" s="381"/>
      <c r="C434" s="381"/>
      <c r="D434" s="381"/>
      <c r="E434" s="381"/>
      <c r="F434" s="381"/>
      <c r="G434" s="381"/>
      <c r="H434" s="381"/>
      <c r="I434" s="381"/>
      <c r="J434" s="381"/>
      <c r="K434" s="381"/>
      <c r="L434" s="382"/>
      <c r="M434" s="378" t="s">
        <v>43</v>
      </c>
      <c r="N434" s="379"/>
      <c r="O434" s="379"/>
      <c r="P434" s="379"/>
      <c r="Q434" s="379"/>
      <c r="R434" s="379"/>
      <c r="S434" s="380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29" x14ac:dyDescent="0.2">
      <c r="A435" s="381"/>
      <c r="B435" s="381"/>
      <c r="C435" s="381"/>
      <c r="D435" s="381"/>
      <c r="E435" s="381"/>
      <c r="F435" s="381"/>
      <c r="G435" s="381"/>
      <c r="H435" s="381"/>
      <c r="I435" s="381"/>
      <c r="J435" s="381"/>
      <c r="K435" s="381"/>
      <c r="L435" s="382"/>
      <c r="M435" s="378" t="s">
        <v>43</v>
      </c>
      <c r="N435" s="379"/>
      <c r="O435" s="379"/>
      <c r="P435" s="379"/>
      <c r="Q435" s="379"/>
      <c r="R435" s="379"/>
      <c r="S435" s="380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29" ht="14.25" customHeight="1" x14ac:dyDescent="0.25">
      <c r="A436" s="373" t="s">
        <v>80</v>
      </c>
      <c r="B436" s="373"/>
      <c r="C436" s="373"/>
      <c r="D436" s="373"/>
      <c r="E436" s="373"/>
      <c r="F436" s="373"/>
      <c r="G436" s="373"/>
      <c r="H436" s="373"/>
      <c r="I436" s="373"/>
      <c r="J436" s="373"/>
      <c r="K436" s="373"/>
      <c r="L436" s="373"/>
      <c r="M436" s="373"/>
      <c r="N436" s="373"/>
      <c r="O436" s="373"/>
      <c r="P436" s="373"/>
      <c r="Q436" s="373"/>
      <c r="R436" s="373"/>
      <c r="S436" s="373"/>
      <c r="T436" s="373"/>
      <c r="U436" s="373"/>
      <c r="V436" s="373"/>
      <c r="W436" s="373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74">
        <v>4680115881143</v>
      </c>
      <c r="E437" s="374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621" t="s">
        <v>672</v>
      </c>
      <c r="N437" s="376"/>
      <c r="O437" s="376"/>
      <c r="P437" s="376"/>
      <c r="Q437" s="377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74">
        <v>4680115881068</v>
      </c>
      <c r="E438" s="374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622" t="s">
        <v>675</v>
      </c>
      <c r="N438" s="376"/>
      <c r="O438" s="376"/>
      <c r="P438" s="376"/>
      <c r="Q438" s="377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74">
        <v>4680115881075</v>
      </c>
      <c r="E439" s="374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623" t="s">
        <v>678</v>
      </c>
      <c r="N439" s="376"/>
      <c r="O439" s="376"/>
      <c r="P439" s="376"/>
      <c r="Q439" s="377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81"/>
      <c r="B440" s="381"/>
      <c r="C440" s="381"/>
      <c r="D440" s="381"/>
      <c r="E440" s="381"/>
      <c r="F440" s="381"/>
      <c r="G440" s="381"/>
      <c r="H440" s="381"/>
      <c r="I440" s="381"/>
      <c r="J440" s="381"/>
      <c r="K440" s="381"/>
      <c r="L440" s="382"/>
      <c r="M440" s="378" t="s">
        <v>43</v>
      </c>
      <c r="N440" s="379"/>
      <c r="O440" s="379"/>
      <c r="P440" s="379"/>
      <c r="Q440" s="379"/>
      <c r="R440" s="379"/>
      <c r="S440" s="380"/>
      <c r="T440" s="43" t="s">
        <v>42</v>
      </c>
      <c r="U440" s="44">
        <f>IFERROR(U437/H437,"0")+IFERROR(U438/H438,"0")+IFERROR(U439/H439,"0")</f>
        <v>0</v>
      </c>
      <c r="V440" s="44">
        <f>IFERROR(V437/H437,"0")+IFERROR(V438/H438,"0")+IFERROR(V439/H439,"0")</f>
        <v>0</v>
      </c>
      <c r="W440" s="44">
        <f>IFERROR(IF(W437="",0,W437),"0")+IFERROR(IF(W438="",0,W438),"0")+IFERROR(IF(W439="",0,W439),"0")</f>
        <v>0</v>
      </c>
      <c r="X440" s="68"/>
      <c r="Y440" s="68"/>
    </row>
    <row r="441" spans="1:29" x14ac:dyDescent="0.2">
      <c r="A441" s="381"/>
      <c r="B441" s="381"/>
      <c r="C441" s="381"/>
      <c r="D441" s="381"/>
      <c r="E441" s="381"/>
      <c r="F441" s="381"/>
      <c r="G441" s="381"/>
      <c r="H441" s="381"/>
      <c r="I441" s="381"/>
      <c r="J441" s="381"/>
      <c r="K441" s="381"/>
      <c r="L441" s="382"/>
      <c r="M441" s="378" t="s">
        <v>43</v>
      </c>
      <c r="N441" s="379"/>
      <c r="O441" s="379"/>
      <c r="P441" s="379"/>
      <c r="Q441" s="379"/>
      <c r="R441" s="379"/>
      <c r="S441" s="380"/>
      <c r="T441" s="43" t="s">
        <v>0</v>
      </c>
      <c r="U441" s="44">
        <f>IFERROR(SUM(U437:U439),"0")</f>
        <v>0</v>
      </c>
      <c r="V441" s="44">
        <f>IFERROR(SUM(V437:V439),"0")</f>
        <v>0</v>
      </c>
      <c r="W441" s="43"/>
      <c r="X441" s="68"/>
      <c r="Y441" s="68"/>
    </row>
    <row r="442" spans="1:29" ht="15" customHeight="1" x14ac:dyDescent="0.2">
      <c r="A442" s="381"/>
      <c r="B442" s="381"/>
      <c r="C442" s="381"/>
      <c r="D442" s="381"/>
      <c r="E442" s="381"/>
      <c r="F442" s="381"/>
      <c r="G442" s="381"/>
      <c r="H442" s="381"/>
      <c r="I442" s="381"/>
      <c r="J442" s="381"/>
      <c r="K442" s="381"/>
      <c r="L442" s="627"/>
      <c r="M442" s="624" t="s">
        <v>36</v>
      </c>
      <c r="N442" s="625"/>
      <c r="O442" s="625"/>
      <c r="P442" s="625"/>
      <c r="Q442" s="625"/>
      <c r="R442" s="625"/>
      <c r="S442" s="626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9000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9000</v>
      </c>
      <c r="W442" s="43"/>
      <c r="X442" s="68"/>
      <c r="Y442" s="68"/>
    </row>
    <row r="443" spans="1:29" x14ac:dyDescent="0.2">
      <c r="A443" s="381"/>
      <c r="B443" s="381"/>
      <c r="C443" s="381"/>
      <c r="D443" s="381"/>
      <c r="E443" s="381"/>
      <c r="F443" s="381"/>
      <c r="G443" s="381"/>
      <c r="H443" s="381"/>
      <c r="I443" s="381"/>
      <c r="J443" s="381"/>
      <c r="K443" s="381"/>
      <c r="L443" s="627"/>
      <c r="M443" s="624" t="s">
        <v>37</v>
      </c>
      <c r="N443" s="625"/>
      <c r="O443" s="625"/>
      <c r="P443" s="625"/>
      <c r="Q443" s="625"/>
      <c r="R443" s="625"/>
      <c r="S443" s="626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9288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9288</v>
      </c>
      <c r="W443" s="43"/>
      <c r="X443" s="68"/>
      <c r="Y443" s="68"/>
    </row>
    <row r="444" spans="1:29" x14ac:dyDescent="0.2">
      <c r="A444" s="381"/>
      <c r="B444" s="381"/>
      <c r="C444" s="381"/>
      <c r="D444" s="381"/>
      <c r="E444" s="381"/>
      <c r="F444" s="381"/>
      <c r="G444" s="381"/>
      <c r="H444" s="381"/>
      <c r="I444" s="381"/>
      <c r="J444" s="381"/>
      <c r="K444" s="381"/>
      <c r="L444" s="627"/>
      <c r="M444" s="624" t="s">
        <v>38</v>
      </c>
      <c r="N444" s="625"/>
      <c r="O444" s="625"/>
      <c r="P444" s="625"/>
      <c r="Q444" s="625"/>
      <c r="R444" s="625"/>
      <c r="S444" s="626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13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13</v>
      </c>
      <c r="W444" s="43"/>
      <c r="X444" s="68"/>
      <c r="Y444" s="68"/>
    </row>
    <row r="445" spans="1:29" x14ac:dyDescent="0.2">
      <c r="A445" s="381"/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627"/>
      <c r="M445" s="624" t="s">
        <v>39</v>
      </c>
      <c r="N445" s="625"/>
      <c r="O445" s="625"/>
      <c r="P445" s="625"/>
      <c r="Q445" s="625"/>
      <c r="R445" s="625"/>
      <c r="S445" s="626"/>
      <c r="T445" s="43" t="s">
        <v>0</v>
      </c>
      <c r="U445" s="44">
        <f>GrossWeightTotal+PalletQtyTotal*25</f>
        <v>9613</v>
      </c>
      <c r="V445" s="44">
        <f>GrossWeightTotalR+PalletQtyTotalR*25</f>
        <v>9613</v>
      </c>
      <c r="W445" s="43"/>
      <c r="X445" s="68"/>
      <c r="Y445" s="68"/>
    </row>
    <row r="446" spans="1:29" x14ac:dyDescent="0.2">
      <c r="A446" s="381"/>
      <c r="B446" s="381"/>
      <c r="C446" s="381"/>
      <c r="D446" s="381"/>
      <c r="E446" s="381"/>
      <c r="F446" s="381"/>
      <c r="G446" s="381"/>
      <c r="H446" s="381"/>
      <c r="I446" s="381"/>
      <c r="J446" s="381"/>
      <c r="K446" s="381"/>
      <c r="L446" s="627"/>
      <c r="M446" s="624" t="s">
        <v>40</v>
      </c>
      <c r="N446" s="625"/>
      <c r="O446" s="625"/>
      <c r="P446" s="625"/>
      <c r="Q446" s="625"/>
      <c r="R446" s="625"/>
      <c r="S446" s="626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600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600</v>
      </c>
      <c r="W446" s="43"/>
      <c r="X446" s="68"/>
      <c r="Y446" s="68"/>
    </row>
    <row r="447" spans="1:29" ht="14.25" x14ac:dyDescent="0.2">
      <c r="A447" s="381"/>
      <c r="B447" s="381"/>
      <c r="C447" s="381"/>
      <c r="D447" s="381"/>
      <c r="E447" s="381"/>
      <c r="F447" s="381"/>
      <c r="G447" s="381"/>
      <c r="H447" s="381"/>
      <c r="I447" s="381"/>
      <c r="J447" s="381"/>
      <c r="K447" s="381"/>
      <c r="L447" s="627"/>
      <c r="M447" s="624" t="s">
        <v>41</v>
      </c>
      <c r="N447" s="625"/>
      <c r="O447" s="625"/>
      <c r="P447" s="625"/>
      <c r="Q447" s="625"/>
      <c r="R447" s="625"/>
      <c r="S447" s="626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13.049999999999999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628" t="s">
        <v>109</v>
      </c>
      <c r="D449" s="628" t="s">
        <v>109</v>
      </c>
      <c r="E449" s="628" t="s">
        <v>109</v>
      </c>
      <c r="F449" s="628" t="s">
        <v>109</v>
      </c>
      <c r="G449" s="628" t="s">
        <v>235</v>
      </c>
      <c r="H449" s="628" t="s">
        <v>235</v>
      </c>
      <c r="I449" s="628" t="s">
        <v>235</v>
      </c>
      <c r="J449" s="628" t="s">
        <v>235</v>
      </c>
      <c r="K449" s="628" t="s">
        <v>454</v>
      </c>
      <c r="L449" s="628" t="s">
        <v>454</v>
      </c>
      <c r="M449" s="628" t="s">
        <v>507</v>
      </c>
      <c r="N449" s="628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629" t="s">
        <v>10</v>
      </c>
      <c r="B450" s="628" t="s">
        <v>74</v>
      </c>
      <c r="C450" s="628" t="s">
        <v>110</v>
      </c>
      <c r="D450" s="628" t="s">
        <v>117</v>
      </c>
      <c r="E450" s="628" t="s">
        <v>109</v>
      </c>
      <c r="F450" s="628" t="s">
        <v>226</v>
      </c>
      <c r="G450" s="628" t="s">
        <v>236</v>
      </c>
      <c r="H450" s="628" t="s">
        <v>243</v>
      </c>
      <c r="I450" s="628" t="s">
        <v>422</v>
      </c>
      <c r="J450" s="628" t="s">
        <v>439</v>
      </c>
      <c r="K450" s="628" t="s">
        <v>455</v>
      </c>
      <c r="L450" s="628" t="s">
        <v>480</v>
      </c>
      <c r="M450" s="628" t="s">
        <v>508</v>
      </c>
      <c r="N450" s="628" t="s">
        <v>569</v>
      </c>
      <c r="O450" s="628" t="s">
        <v>594</v>
      </c>
      <c r="P450" s="628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630"/>
      <c r="B451" s="628"/>
      <c r="C451" s="628"/>
      <c r="D451" s="628"/>
      <c r="E451" s="628"/>
      <c r="F451" s="628"/>
      <c r="G451" s="628"/>
      <c r="H451" s="628"/>
      <c r="I451" s="628"/>
      <c r="J451" s="628"/>
      <c r="K451" s="628"/>
      <c r="L451" s="628"/>
      <c r="M451" s="628"/>
      <c r="N451" s="628"/>
      <c r="O451" s="628"/>
      <c r="P451" s="628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0</v>
      </c>
      <c r="D452" s="53">
        <f>IFERROR(V56*1,"0")+IFERROR(V57*1,"0")+IFERROR(V58*1,"0")</f>
        <v>0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2" s="53">
        <f>IFERROR(V122*1,"0")+IFERROR(V123*1,"0")+IFERROR(V124*1,"0")+IFERROR(V125*1,"0")</f>
        <v>0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0</v>
      </c>
      <c r="I452" s="53">
        <f>IFERROR(V231*1,"0")+IFERROR(V232*1,"0")+IFERROR(V233*1,"0")+IFERROR(V234*1,"0")+IFERROR(V235*1,"0")+IFERROR(V236*1,"0")+IFERROR(V237*1,"0")+IFERROR(V241*1,"0")+IFERROR(V242*1,"0")</f>
        <v>0</v>
      </c>
      <c r="J452" s="53">
        <f>IFERROR(V247*1,"0")+IFERROR(V248*1,"0")+IFERROR(V252*1,"0")+IFERROR(V253*1,"0")+IFERROR(V254*1,"0")+IFERROR(V258*1,"0")+IFERROR(V262*1,"0")</f>
        <v>0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9000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53">
        <f>IFERROR(V361*1,"0")+IFERROR(V362*1,"0")+IFERROR(V366*1,"0")+IFERROR(V367*1,"0")+IFERROR(V368*1,"0")+IFERROR(V369*1,"0")+IFERROR(V370*1,"0")+IFERROR(V371*1,"0")+IFERROR(V375*1,"0")+IFERROR(V379*1,"0")</f>
        <v>0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0</v>
      </c>
      <c r="P452" s="53">
        <f>IFERROR(V422*1,"0")+IFERROR(V423*1,"0")+IFERROR(V427*1,"0")+IFERROR(V428*1,"0")+IFERROR(V432*1,"0")+IFERROR(V433*1,"0")+IFERROR(V437*1,"0")+IFERROR(V438*1,"0")+IFERROR(V439*1,"0")</f>
        <v>0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2023-08-17T07:58:34Z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