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8,23 филиалы ЗПФ\"/>
    </mc:Choice>
  </mc:AlternateContent>
  <xr:revisionPtr revIDLastSave="0" documentId="13_ncr:1_{6C135275-5A31-466D-A2CD-CE1EAF7F988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1" i="1"/>
  <c r="W35" i="1" l="1"/>
  <c r="T35" i="1"/>
  <c r="L8" i="1" l="1"/>
  <c r="L7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F5" i="1" l="1"/>
  <c r="E5" i="1"/>
  <c r="U7" i="1" l="1"/>
  <c r="J7" i="1" s="1"/>
  <c r="U8" i="1"/>
  <c r="U9" i="1"/>
  <c r="U10" i="1"/>
  <c r="J10" i="1" s="1"/>
  <c r="U11" i="1"/>
  <c r="U12" i="1"/>
  <c r="J12" i="1" s="1"/>
  <c r="U13" i="1"/>
  <c r="J13" i="1" s="1"/>
  <c r="U14" i="1"/>
  <c r="J14" i="1" s="1"/>
  <c r="U15" i="1"/>
  <c r="J15" i="1" s="1"/>
  <c r="U16" i="1"/>
  <c r="J16" i="1" s="1"/>
  <c r="U17" i="1"/>
  <c r="J17" i="1" s="1"/>
  <c r="U18" i="1"/>
  <c r="J18" i="1" s="1"/>
  <c r="U19" i="1"/>
  <c r="J19" i="1" s="1"/>
  <c r="U20" i="1"/>
  <c r="J20" i="1" s="1"/>
  <c r="U21" i="1"/>
  <c r="J21" i="1" s="1"/>
  <c r="U22" i="1"/>
  <c r="J22" i="1" s="1"/>
  <c r="U23" i="1"/>
  <c r="J23" i="1" s="1"/>
  <c r="U24" i="1"/>
  <c r="J24" i="1" s="1"/>
  <c r="U25" i="1"/>
  <c r="U26" i="1"/>
  <c r="J26" i="1" s="1"/>
  <c r="U27" i="1"/>
  <c r="J27" i="1" s="1"/>
  <c r="U28" i="1"/>
  <c r="J28" i="1" s="1"/>
  <c r="U29" i="1"/>
  <c r="J29" i="1" s="1"/>
  <c r="U30" i="1"/>
  <c r="J30" i="1" s="1"/>
  <c r="U31" i="1"/>
  <c r="J31" i="1" s="1"/>
  <c r="U32" i="1"/>
  <c r="J32" i="1" s="1"/>
  <c r="U33" i="1"/>
  <c r="J33" i="1" s="1"/>
  <c r="U34" i="1"/>
  <c r="J34" i="1" s="1"/>
  <c r="U6" i="1"/>
  <c r="J6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R5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6" i="1"/>
  <c r="G7" i="1"/>
  <c r="G8" i="1"/>
  <c r="T8" i="1" s="1"/>
  <c r="G9" i="1"/>
  <c r="T9" i="1" s="1"/>
  <c r="G10" i="1"/>
  <c r="G11" i="1"/>
  <c r="T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T25" i="1" s="1"/>
  <c r="G26" i="1"/>
  <c r="G27" i="1"/>
  <c r="G28" i="1"/>
  <c r="G29" i="1"/>
  <c r="G30" i="1"/>
  <c r="G31" i="1"/>
  <c r="G32" i="1"/>
  <c r="G33" i="1"/>
  <c r="G34" i="1"/>
  <c r="G6" i="1"/>
  <c r="L5" i="1"/>
  <c r="K5" i="1"/>
  <c r="I5" i="1"/>
  <c r="H5" i="1"/>
  <c r="W8" i="1" l="1"/>
  <c r="J8" i="1"/>
  <c r="O34" i="1"/>
  <c r="N34" i="1"/>
  <c r="O32" i="1"/>
  <c r="M32" i="1"/>
  <c r="O30" i="1"/>
  <c r="N30" i="1"/>
  <c r="M30" i="1"/>
  <c r="O28" i="1"/>
  <c r="M28" i="1"/>
  <c r="O26" i="1"/>
  <c r="N26" i="1"/>
  <c r="O24" i="1"/>
  <c r="M24" i="1"/>
  <c r="O22" i="1"/>
  <c r="N22" i="1"/>
  <c r="O20" i="1"/>
  <c r="M20" i="1"/>
  <c r="O18" i="1"/>
  <c r="N18" i="1"/>
  <c r="M18" i="1"/>
  <c r="O16" i="1"/>
  <c r="M16" i="1"/>
  <c r="O14" i="1"/>
  <c r="N14" i="1"/>
  <c r="M14" i="1"/>
  <c r="O12" i="1"/>
  <c r="M12" i="1"/>
  <c r="O10" i="1"/>
  <c r="N10" i="1"/>
  <c r="M10" i="1"/>
  <c r="P5" i="1"/>
  <c r="O6" i="1"/>
  <c r="M6" i="1"/>
  <c r="O33" i="1"/>
  <c r="M33" i="1"/>
  <c r="O31" i="1"/>
  <c r="M31" i="1"/>
  <c r="O29" i="1"/>
  <c r="M29" i="1"/>
  <c r="O27" i="1"/>
  <c r="M27" i="1"/>
  <c r="W25" i="1"/>
  <c r="J25" i="1"/>
  <c r="O23" i="1"/>
  <c r="M23" i="1"/>
  <c r="O21" i="1"/>
  <c r="O19" i="1"/>
  <c r="M19" i="1"/>
  <c r="O17" i="1"/>
  <c r="M17" i="1"/>
  <c r="O15" i="1"/>
  <c r="M15" i="1"/>
  <c r="O13" i="1"/>
  <c r="M13" i="1"/>
  <c r="W11" i="1"/>
  <c r="J11" i="1"/>
  <c r="W9" i="1"/>
  <c r="J9" i="1"/>
  <c r="O7" i="1"/>
  <c r="M7" i="1"/>
  <c r="Q5" i="1"/>
  <c r="T7" i="1" l="1"/>
  <c r="W7" i="1"/>
  <c r="N7" i="1"/>
  <c r="T15" i="1"/>
  <c r="W15" i="1"/>
  <c r="N15" i="1"/>
  <c r="T19" i="1"/>
  <c r="W19" i="1"/>
  <c r="N19" i="1"/>
  <c r="T23" i="1"/>
  <c r="W23" i="1"/>
  <c r="N23" i="1"/>
  <c r="T29" i="1"/>
  <c r="W29" i="1"/>
  <c r="N29" i="1"/>
  <c r="T33" i="1"/>
  <c r="W33" i="1"/>
  <c r="N33" i="1"/>
  <c r="W12" i="1"/>
  <c r="T12" i="1"/>
  <c r="W16" i="1"/>
  <c r="T16" i="1"/>
  <c r="W20" i="1"/>
  <c r="T20" i="1"/>
  <c r="W24" i="1"/>
  <c r="T24" i="1"/>
  <c r="W28" i="1"/>
  <c r="T28" i="1"/>
  <c r="W32" i="1"/>
  <c r="T32" i="1"/>
  <c r="O8" i="1"/>
  <c r="N8" i="1"/>
  <c r="J5" i="1"/>
  <c r="N9" i="1"/>
  <c r="O9" i="1"/>
  <c r="N11" i="1"/>
  <c r="O11" i="1"/>
  <c r="T13" i="1"/>
  <c r="W13" i="1"/>
  <c r="N13" i="1"/>
  <c r="T17" i="1"/>
  <c r="W17" i="1"/>
  <c r="N17" i="1"/>
  <c r="T21" i="1"/>
  <c r="W21" i="1"/>
  <c r="N21" i="1"/>
  <c r="N25" i="1"/>
  <c r="O25" i="1"/>
  <c r="T27" i="1"/>
  <c r="W27" i="1"/>
  <c r="N27" i="1"/>
  <c r="T31" i="1"/>
  <c r="W31" i="1"/>
  <c r="N31" i="1"/>
  <c r="T6" i="1"/>
  <c r="M5" i="1"/>
  <c r="N6" i="1"/>
  <c r="W10" i="1"/>
  <c r="T10" i="1"/>
  <c r="N12" i="1"/>
  <c r="W14" i="1"/>
  <c r="T14" i="1"/>
  <c r="N16" i="1"/>
  <c r="W18" i="1"/>
  <c r="T18" i="1"/>
  <c r="N20" i="1"/>
  <c r="W22" i="1"/>
  <c r="T22" i="1"/>
  <c r="N24" i="1"/>
  <c r="W26" i="1"/>
  <c r="T26" i="1"/>
  <c r="N28" i="1"/>
  <c r="W30" i="1"/>
  <c r="T30" i="1"/>
  <c r="N32" i="1"/>
  <c r="W34" i="1"/>
  <c r="T34" i="1"/>
  <c r="T5" i="1" l="1"/>
  <c r="W6" i="1"/>
  <c r="W5" i="1" s="1"/>
  <c r="V5" i="1"/>
</calcChain>
</file>

<file path=xl/sharedStrings.xml><?xml version="1.0" encoding="utf-8"?>
<sst xmlns="http://schemas.openxmlformats.org/spreadsheetml/2006/main" count="88" uniqueCount="56">
  <si>
    <t>Период: 10.08.2023 - 17.08.2023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</si>
  <si>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</si>
  <si>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</si>
  <si>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</si>
  <si>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</si>
  <si>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</si>
  <si>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</si>
  <si>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</si>
  <si>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</si>
  <si>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</si>
  <si>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</si>
  <si>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</si>
  <si>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</si>
  <si>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</si>
  <si>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</si>
  <si>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</si>
  <si>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</si>
  <si>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</si>
  <si>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</si>
  <si>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</si>
  <si>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</si>
  <si>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</si>
  <si>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</si>
  <si>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</si>
  <si>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</si>
  <si>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</si>
  <si>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</si>
  <si>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</si>
  <si>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</si>
  <si>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</si>
  <si>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</si>
  <si>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</si>
  <si>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</si>
  <si>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</si>
  <si>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</si>
  <si>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</si>
  <si>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</si>
  <si>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</si>
  <si>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</si>
  <si>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</si>
  <si>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</si>
  <si>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</si>
  <si>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</si>
  <si>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</si>
  <si>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27,07</t>
  </si>
  <si>
    <t>ср 03,08</t>
  </si>
  <si>
    <t>коментарий</t>
  </si>
  <si>
    <t>вес</t>
  </si>
  <si>
    <t>заказ кор.</t>
  </si>
  <si>
    <t>ВЕС</t>
  </si>
  <si>
    <t>крат кор</t>
  </si>
  <si>
    <t>ср 11,08</t>
  </si>
  <si>
    <t>Готовые чебуреки Сочный мегачебурек.Готовые жареные.ВЕС  ПОКОМ</t>
  </si>
  <si>
    <t>Пельмени Отборные с говядиной 0,9 кг НОВА ТМ Стародворье ТС Медвежье ушко  ПОКОМ</t>
  </si>
  <si>
    <t>Пельмени Мясорубские Стародворье ЗПФ 0,7 Равиоли Стародворье</t>
  </si>
  <si>
    <t>новые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</si>
</sst>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0" fontId="3" fillId="0" borderId="1" xfId="0" applyFont="1" applyBorder="1" applyAlignment="1">
      <alignment horizontal="left" vertical="top"/>
    </xf>
    <xf numFmtId="164" fontId="3" fillId="6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1,08,23%20&#1047;&#1055;&#1060;/&#1076;&#1074;%2011,08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20,07</v>
          </cell>
          <cell r="Q3" t="str">
            <v>ср 27,07</v>
          </cell>
          <cell r="R3" t="str">
            <v>ср 03,08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6705.5</v>
          </cell>
          <cell r="F5">
            <v>13358.699999999999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1341.1</v>
          </cell>
          <cell r="M5">
            <v>3600.3919999999998</v>
          </cell>
          <cell r="P5">
            <v>1556.4799999999996</v>
          </cell>
          <cell r="Q5">
            <v>1440.9600000000003</v>
          </cell>
          <cell r="R5">
            <v>1391.68</v>
          </cell>
          <cell r="T5">
            <v>2974.1929999999998</v>
          </cell>
          <cell r="U5" t="str">
            <v>крат кор</v>
          </cell>
          <cell r="V5">
            <v>633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697</v>
          </cell>
          <cell r="D6">
            <v>84</v>
          </cell>
          <cell r="E6">
            <v>231</v>
          </cell>
          <cell r="F6">
            <v>469</v>
          </cell>
          <cell r="G6">
            <v>0.3</v>
          </cell>
          <cell r="L6">
            <v>46.2</v>
          </cell>
          <cell r="M6">
            <v>92.12</v>
          </cell>
          <cell r="N6">
            <v>12.145454545454545</v>
          </cell>
          <cell r="O6">
            <v>10.15151515151515</v>
          </cell>
          <cell r="P6">
            <v>64.8</v>
          </cell>
          <cell r="Q6">
            <v>55.6</v>
          </cell>
          <cell r="R6">
            <v>51.8</v>
          </cell>
          <cell r="T6">
            <v>27.635999999999999</v>
          </cell>
          <cell r="U6">
            <v>12</v>
          </cell>
          <cell r="V6">
            <v>7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1000</v>
          </cell>
          <cell r="E7">
            <v>231</v>
          </cell>
          <cell r="F7">
            <v>670</v>
          </cell>
          <cell r="G7">
            <v>0.3</v>
          </cell>
          <cell r="L7">
            <v>46.2</v>
          </cell>
          <cell r="N7">
            <v>14.502164502164501</v>
          </cell>
          <cell r="O7">
            <v>14.502164502164501</v>
          </cell>
          <cell r="P7">
            <v>84.6</v>
          </cell>
          <cell r="Q7">
            <v>66</v>
          </cell>
          <cell r="R7">
            <v>54.6</v>
          </cell>
          <cell r="T7">
            <v>0</v>
          </cell>
          <cell r="U7">
            <v>12</v>
          </cell>
          <cell r="V7">
            <v>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L8">
            <v>0</v>
          </cell>
          <cell r="M8">
            <v>100</v>
          </cell>
          <cell r="N8" t="e">
            <v>#DIV/0!</v>
          </cell>
          <cell r="O8" t="e">
            <v>#DIV/0!</v>
          </cell>
          <cell r="P8">
            <v>0</v>
          </cell>
          <cell r="Q8">
            <v>0</v>
          </cell>
          <cell r="R8">
            <v>22.4</v>
          </cell>
          <cell r="T8">
            <v>100</v>
          </cell>
          <cell r="U8">
            <v>2.2400000000000002</v>
          </cell>
          <cell r="V8">
            <v>44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225.9</v>
          </cell>
          <cell r="E9">
            <v>25.9</v>
          </cell>
          <cell r="F9">
            <v>188.7</v>
          </cell>
          <cell r="G9">
            <v>1</v>
          </cell>
          <cell r="L9">
            <v>5.18</v>
          </cell>
          <cell r="N9">
            <v>36.428571428571431</v>
          </cell>
          <cell r="O9">
            <v>36.428571428571431</v>
          </cell>
          <cell r="P9">
            <v>0</v>
          </cell>
          <cell r="Q9">
            <v>1.48</v>
          </cell>
          <cell r="R9">
            <v>13.280000000000001</v>
          </cell>
          <cell r="S9" t="str">
            <v>увеличить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337</v>
          </cell>
          <cell r="D10">
            <v>9</v>
          </cell>
          <cell r="E10">
            <v>129</v>
          </cell>
          <cell r="F10">
            <v>187</v>
          </cell>
          <cell r="G10">
            <v>0.25</v>
          </cell>
          <cell r="L10">
            <v>25.8</v>
          </cell>
          <cell r="M10">
            <v>103.88000000000002</v>
          </cell>
          <cell r="N10">
            <v>11.274418604651162</v>
          </cell>
          <cell r="O10">
            <v>7.2480620155038755</v>
          </cell>
          <cell r="P10">
            <v>30.4</v>
          </cell>
          <cell r="Q10">
            <v>20</v>
          </cell>
          <cell r="R10">
            <v>19</v>
          </cell>
          <cell r="T10">
            <v>25.970000000000006</v>
          </cell>
          <cell r="U10">
            <v>12</v>
          </cell>
          <cell r="V10">
            <v>8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172.8</v>
          </cell>
          <cell r="E11">
            <v>14.4</v>
          </cell>
          <cell r="F11">
            <v>156.6</v>
          </cell>
          <cell r="G11">
            <v>1</v>
          </cell>
          <cell r="L11">
            <v>2.88</v>
          </cell>
          <cell r="N11">
            <v>54.375</v>
          </cell>
          <cell r="O11">
            <v>54.375</v>
          </cell>
          <cell r="P11">
            <v>0</v>
          </cell>
          <cell r="Q11">
            <v>0</v>
          </cell>
          <cell r="R11">
            <v>1.8</v>
          </cell>
          <cell r="S11" t="str">
            <v>увеличить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288.8</v>
          </cell>
          <cell r="D12">
            <v>299.7</v>
          </cell>
          <cell r="E12">
            <v>177.6</v>
          </cell>
          <cell r="F12">
            <v>370</v>
          </cell>
          <cell r="G12">
            <v>1</v>
          </cell>
          <cell r="L12">
            <v>35.519999999999996</v>
          </cell>
          <cell r="M12">
            <v>64.231999999999957</v>
          </cell>
          <cell r="N12">
            <v>12.225000000000001</v>
          </cell>
          <cell r="O12">
            <v>10.416666666666668</v>
          </cell>
          <cell r="P12">
            <v>34.78</v>
          </cell>
          <cell r="Q12">
            <v>51.06</v>
          </cell>
          <cell r="R12">
            <v>39.18</v>
          </cell>
          <cell r="T12">
            <v>64.231999999999957</v>
          </cell>
          <cell r="U12">
            <v>3.7</v>
          </cell>
          <cell r="V12">
            <v>17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348</v>
          </cell>
          <cell r="D13">
            <v>516</v>
          </cell>
          <cell r="E13">
            <v>265</v>
          </cell>
          <cell r="F13">
            <v>578</v>
          </cell>
          <cell r="G13">
            <v>0.25</v>
          </cell>
          <cell r="L13">
            <v>53</v>
          </cell>
          <cell r="M13">
            <v>77.699999999999989</v>
          </cell>
          <cell r="N13">
            <v>12.371698113207549</v>
          </cell>
          <cell r="O13">
            <v>10.90566037735849</v>
          </cell>
          <cell r="P13">
            <v>42</v>
          </cell>
          <cell r="Q13">
            <v>46.8</v>
          </cell>
          <cell r="R13">
            <v>57</v>
          </cell>
          <cell r="T13">
            <v>19.424999999999997</v>
          </cell>
          <cell r="U13">
            <v>12</v>
          </cell>
          <cell r="V13">
            <v>6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562</v>
          </cell>
          <cell r="D14">
            <v>330</v>
          </cell>
          <cell r="E14">
            <v>161</v>
          </cell>
          <cell r="F14">
            <v>634</v>
          </cell>
          <cell r="G14">
            <v>0.25</v>
          </cell>
          <cell r="L14">
            <v>32.200000000000003</v>
          </cell>
          <cell r="N14">
            <v>19.689440993788818</v>
          </cell>
          <cell r="O14">
            <v>19.689440993788818</v>
          </cell>
          <cell r="P14">
            <v>51.2</v>
          </cell>
          <cell r="Q14">
            <v>34.200000000000003</v>
          </cell>
          <cell r="R14">
            <v>59.2</v>
          </cell>
          <cell r="T14">
            <v>0</v>
          </cell>
          <cell r="U14">
            <v>6</v>
          </cell>
          <cell r="V14">
            <v>0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874</v>
          </cell>
          <cell r="E15">
            <v>353</v>
          </cell>
          <cell r="F15">
            <v>416</v>
          </cell>
          <cell r="G15">
            <v>0.25</v>
          </cell>
          <cell r="L15">
            <v>70.599999999999994</v>
          </cell>
          <cell r="M15">
            <v>351.25999999999993</v>
          </cell>
          <cell r="N15">
            <v>10.867705382436261</v>
          </cell>
          <cell r="O15">
            <v>5.8923512747875355</v>
          </cell>
          <cell r="P15">
            <v>75.8</v>
          </cell>
          <cell r="Q15">
            <v>62.2</v>
          </cell>
          <cell r="R15">
            <v>56.2</v>
          </cell>
          <cell r="T15">
            <v>87.814999999999984</v>
          </cell>
          <cell r="U15">
            <v>12</v>
          </cell>
          <cell r="V15">
            <v>29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732</v>
          </cell>
          <cell r="D16">
            <v>162</v>
          </cell>
          <cell r="E16">
            <v>206</v>
          </cell>
          <cell r="F16">
            <v>604</v>
          </cell>
          <cell r="G16">
            <v>1</v>
          </cell>
          <cell r="L16">
            <v>41.2</v>
          </cell>
          <cell r="N16">
            <v>14.660194174757281</v>
          </cell>
          <cell r="O16">
            <v>14.660194174757281</v>
          </cell>
          <cell r="P16">
            <v>66</v>
          </cell>
          <cell r="Q16">
            <v>57.6</v>
          </cell>
          <cell r="R16">
            <v>58.8</v>
          </cell>
          <cell r="T16">
            <v>0</v>
          </cell>
          <cell r="U16">
            <v>6</v>
          </cell>
          <cell r="V16">
            <v>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328</v>
          </cell>
          <cell r="E17">
            <v>84</v>
          </cell>
          <cell r="F17">
            <v>218</v>
          </cell>
          <cell r="G17">
            <v>0.75</v>
          </cell>
          <cell r="L17">
            <v>16.8</v>
          </cell>
          <cell r="N17">
            <v>12.976190476190476</v>
          </cell>
          <cell r="O17">
            <v>12.976190476190476</v>
          </cell>
          <cell r="P17">
            <v>27.2</v>
          </cell>
          <cell r="Q17">
            <v>24.8</v>
          </cell>
          <cell r="R17">
            <v>15</v>
          </cell>
          <cell r="T17">
            <v>0</v>
          </cell>
          <cell r="U17">
            <v>8</v>
          </cell>
          <cell r="V17">
            <v>0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359</v>
          </cell>
          <cell r="E18">
            <v>122</v>
          </cell>
          <cell r="F18">
            <v>196</v>
          </cell>
          <cell r="G18">
            <v>0.9</v>
          </cell>
          <cell r="L18">
            <v>24.4</v>
          </cell>
          <cell r="M18">
            <v>84.839999999999989</v>
          </cell>
          <cell r="N18">
            <v>11.50983606557377</v>
          </cell>
          <cell r="O18">
            <v>8.0327868852459012</v>
          </cell>
          <cell r="P18">
            <v>34.6</v>
          </cell>
          <cell r="Q18">
            <v>36.4</v>
          </cell>
          <cell r="R18">
            <v>22.2</v>
          </cell>
          <cell r="T18">
            <v>76.355999999999995</v>
          </cell>
          <cell r="U18">
            <v>8</v>
          </cell>
          <cell r="V18">
            <v>10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893</v>
          </cell>
          <cell r="E19">
            <v>259</v>
          </cell>
          <cell r="F19">
            <v>548</v>
          </cell>
          <cell r="G19">
            <v>0.9</v>
          </cell>
          <cell r="L19">
            <v>51.8</v>
          </cell>
          <cell r="M19">
            <v>87.779999999999973</v>
          </cell>
          <cell r="N19">
            <v>12.273745173745175</v>
          </cell>
          <cell r="O19">
            <v>10.57915057915058</v>
          </cell>
          <cell r="P19">
            <v>76.400000000000006</v>
          </cell>
          <cell r="Q19">
            <v>83</v>
          </cell>
          <cell r="R19">
            <v>50.8</v>
          </cell>
          <cell r="T19">
            <v>79.001999999999981</v>
          </cell>
          <cell r="U19">
            <v>8</v>
          </cell>
          <cell r="V19">
            <v>11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363</v>
          </cell>
          <cell r="E20">
            <v>76</v>
          </cell>
          <cell r="F20">
            <v>182</v>
          </cell>
          <cell r="G20">
            <v>0.43</v>
          </cell>
          <cell r="L20">
            <v>15.2</v>
          </cell>
          <cell r="M20">
            <v>10.919999999999995</v>
          </cell>
          <cell r="N20">
            <v>12.692105263157895</v>
          </cell>
          <cell r="O20">
            <v>11.973684210526317</v>
          </cell>
          <cell r="P20">
            <v>38.799999999999997</v>
          </cell>
          <cell r="Q20">
            <v>19.2</v>
          </cell>
          <cell r="R20">
            <v>12.4</v>
          </cell>
          <cell r="T20">
            <v>4.695599999999998</v>
          </cell>
          <cell r="U20">
            <v>16</v>
          </cell>
          <cell r="V20">
            <v>0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1705</v>
          </cell>
          <cell r="D21">
            <v>200</v>
          </cell>
          <cell r="E21">
            <v>690</v>
          </cell>
          <cell r="F21">
            <v>1130</v>
          </cell>
          <cell r="G21">
            <v>1</v>
          </cell>
          <cell r="L21">
            <v>138</v>
          </cell>
          <cell r="M21">
            <v>464.79999999999995</v>
          </cell>
          <cell r="N21">
            <v>11.556521739130435</v>
          </cell>
          <cell r="O21">
            <v>8.1884057971014492</v>
          </cell>
          <cell r="P21">
            <v>150</v>
          </cell>
          <cell r="Q21">
            <v>149</v>
          </cell>
          <cell r="R21">
            <v>126</v>
          </cell>
          <cell r="T21">
            <v>464.79999999999995</v>
          </cell>
          <cell r="U21">
            <v>5</v>
          </cell>
          <cell r="V21">
            <v>93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665</v>
          </cell>
          <cell r="D22">
            <v>880</v>
          </cell>
          <cell r="E22">
            <v>425</v>
          </cell>
          <cell r="F22">
            <v>1009</v>
          </cell>
          <cell r="G22">
            <v>0.9</v>
          </cell>
          <cell r="L22">
            <v>85</v>
          </cell>
          <cell r="M22">
            <v>67.199999999999989</v>
          </cell>
          <cell r="N22">
            <v>12.661176470588236</v>
          </cell>
          <cell r="O22">
            <v>11.870588235294118</v>
          </cell>
          <cell r="P22">
            <v>80.599999999999994</v>
          </cell>
          <cell r="Q22">
            <v>62.2</v>
          </cell>
          <cell r="R22">
            <v>103</v>
          </cell>
          <cell r="T22">
            <v>60.47999999999999</v>
          </cell>
          <cell r="U22">
            <v>8</v>
          </cell>
          <cell r="V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371</v>
          </cell>
          <cell r="E23">
            <v>94</v>
          </cell>
          <cell r="F23">
            <v>217</v>
          </cell>
          <cell r="G23">
            <v>0.43</v>
          </cell>
          <cell r="L23">
            <v>18.8</v>
          </cell>
          <cell r="M23">
            <v>19.180000000000003</v>
          </cell>
          <cell r="N23">
            <v>12.562765957446809</v>
          </cell>
          <cell r="O23">
            <v>11.542553191489361</v>
          </cell>
          <cell r="P23">
            <v>39.799999999999997</v>
          </cell>
          <cell r="Q23">
            <v>18.2</v>
          </cell>
          <cell r="R23">
            <v>19.8</v>
          </cell>
          <cell r="T23">
            <v>8.2474000000000007</v>
          </cell>
          <cell r="U23">
            <v>16</v>
          </cell>
          <cell r="V23">
            <v>1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140</v>
          </cell>
          <cell r="E24">
            <v>62</v>
          </cell>
          <cell r="F24">
            <v>53</v>
          </cell>
          <cell r="G24">
            <v>0.9</v>
          </cell>
          <cell r="L24">
            <v>12.4</v>
          </cell>
          <cell r="M24">
            <v>75.740000000000009</v>
          </cell>
          <cell r="N24">
            <v>10.38225806451613</v>
          </cell>
          <cell r="O24">
            <v>4.274193548387097</v>
          </cell>
          <cell r="P24">
            <v>12.8</v>
          </cell>
          <cell r="Q24">
            <v>15.6</v>
          </cell>
          <cell r="R24">
            <v>13.4</v>
          </cell>
          <cell r="T24">
            <v>68.166000000000011</v>
          </cell>
          <cell r="U24">
            <v>8</v>
          </cell>
          <cell r="V24">
            <v>9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  <cell r="B25" t="str">
            <v>шт</v>
          </cell>
          <cell r="D25">
            <v>64</v>
          </cell>
          <cell r="E25">
            <v>21</v>
          </cell>
          <cell r="F25">
            <v>43</v>
          </cell>
          <cell r="G25">
            <v>0.9</v>
          </cell>
          <cell r="L25">
            <v>4.2</v>
          </cell>
          <cell r="M25">
            <v>8.120000000000001</v>
          </cell>
          <cell r="N25">
            <v>12.171428571428573</v>
          </cell>
          <cell r="O25">
            <v>10.238095238095237</v>
          </cell>
          <cell r="P25">
            <v>0</v>
          </cell>
          <cell r="Q25">
            <v>0</v>
          </cell>
          <cell r="R25">
            <v>0</v>
          </cell>
          <cell r="T25">
            <v>7.3080000000000007</v>
          </cell>
          <cell r="U25">
            <v>8</v>
          </cell>
          <cell r="V25">
            <v>1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2135</v>
          </cell>
          <cell r="D26">
            <v>805</v>
          </cell>
          <cell r="E26">
            <v>1075</v>
          </cell>
          <cell r="F26">
            <v>1625</v>
          </cell>
          <cell r="G26">
            <v>1</v>
          </cell>
          <cell r="L26">
            <v>215</v>
          </cell>
          <cell r="M26">
            <v>819</v>
          </cell>
          <cell r="N26">
            <v>11.367441860465116</v>
          </cell>
          <cell r="O26">
            <v>7.558139534883721</v>
          </cell>
          <cell r="P26">
            <v>210</v>
          </cell>
          <cell r="Q26">
            <v>206</v>
          </cell>
          <cell r="R26">
            <v>196</v>
          </cell>
          <cell r="T26">
            <v>819</v>
          </cell>
          <cell r="U26">
            <v>5</v>
          </cell>
          <cell r="V26">
            <v>163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500</v>
          </cell>
          <cell r="D27">
            <v>135</v>
          </cell>
          <cell r="E27">
            <v>274</v>
          </cell>
          <cell r="F27">
            <v>285</v>
          </cell>
          <cell r="G27">
            <v>1</v>
          </cell>
          <cell r="L27">
            <v>54.8</v>
          </cell>
          <cell r="M27">
            <v>299.17999999999995</v>
          </cell>
          <cell r="N27">
            <v>10.66021897810219</v>
          </cell>
          <cell r="O27">
            <v>5.2007299270072993</v>
          </cell>
          <cell r="P27">
            <v>44.8</v>
          </cell>
          <cell r="Q27">
            <v>59</v>
          </cell>
          <cell r="R27">
            <v>41.4</v>
          </cell>
          <cell r="T27">
            <v>299.17999999999995</v>
          </cell>
          <cell r="U27">
            <v>5</v>
          </cell>
          <cell r="V27">
            <v>59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320.8</v>
          </cell>
          <cell r="D28">
            <v>220</v>
          </cell>
          <cell r="E28">
            <v>154</v>
          </cell>
          <cell r="F28">
            <v>341</v>
          </cell>
          <cell r="G28">
            <v>1</v>
          </cell>
          <cell r="L28">
            <v>30.8</v>
          </cell>
          <cell r="M28">
            <v>41.58000000000002</v>
          </cell>
          <cell r="N28">
            <v>12.421428571428573</v>
          </cell>
          <cell r="O28">
            <v>11.071428571428571</v>
          </cell>
          <cell r="P28">
            <v>31.9</v>
          </cell>
          <cell r="Q28">
            <v>38.5</v>
          </cell>
          <cell r="R28">
            <v>35.94</v>
          </cell>
          <cell r="T28">
            <v>41.58000000000002</v>
          </cell>
          <cell r="U28">
            <v>5.5</v>
          </cell>
          <cell r="V28">
            <v>7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84</v>
          </cell>
          <cell r="D29">
            <v>114</v>
          </cell>
          <cell r="E29">
            <v>84</v>
          </cell>
          <cell r="F29">
            <v>93</v>
          </cell>
          <cell r="G29">
            <v>1</v>
          </cell>
          <cell r="L29">
            <v>16.8</v>
          </cell>
          <cell r="M29">
            <v>87.78</v>
          </cell>
          <cell r="N29">
            <v>10.760714285714286</v>
          </cell>
          <cell r="O29">
            <v>5.5357142857142856</v>
          </cell>
          <cell r="P29">
            <v>0</v>
          </cell>
          <cell r="Q29">
            <v>0</v>
          </cell>
          <cell r="R29">
            <v>13.2</v>
          </cell>
          <cell r="T29">
            <v>87.78</v>
          </cell>
          <cell r="U29">
            <v>3</v>
          </cell>
          <cell r="V29">
            <v>29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486</v>
          </cell>
          <cell r="E30">
            <v>179</v>
          </cell>
          <cell r="F30">
            <v>251</v>
          </cell>
          <cell r="G30">
            <v>0.25</v>
          </cell>
          <cell r="L30">
            <v>35.799999999999997</v>
          </cell>
          <cell r="M30">
            <v>150.07999999999998</v>
          </cell>
          <cell r="N30">
            <v>11.203351955307262</v>
          </cell>
          <cell r="O30">
            <v>7.0111731843575429</v>
          </cell>
          <cell r="P30">
            <v>42.6</v>
          </cell>
          <cell r="Q30">
            <v>25.4</v>
          </cell>
          <cell r="R30">
            <v>25.2</v>
          </cell>
          <cell r="T30">
            <v>37.519999999999996</v>
          </cell>
          <cell r="U30">
            <v>12</v>
          </cell>
          <cell r="V30">
            <v>12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D31">
            <v>259</v>
          </cell>
          <cell r="E31">
            <v>3.6</v>
          </cell>
          <cell r="F31">
            <v>255.4</v>
          </cell>
          <cell r="G31">
            <v>1</v>
          </cell>
          <cell r="L31">
            <v>0.72</v>
          </cell>
          <cell r="N31">
            <v>354.72222222222223</v>
          </cell>
          <cell r="O31">
            <v>354.72222222222223</v>
          </cell>
          <cell r="P31">
            <v>0</v>
          </cell>
          <cell r="Q31">
            <v>0.72</v>
          </cell>
          <cell r="R31">
            <v>17.28</v>
          </cell>
          <cell r="T31">
            <v>0</v>
          </cell>
          <cell r="U31">
            <v>1.8</v>
          </cell>
          <cell r="V31">
            <v>0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>
            <v>803</v>
          </cell>
          <cell r="D32">
            <v>276</v>
          </cell>
          <cell r="E32">
            <v>271</v>
          </cell>
          <cell r="F32">
            <v>711</v>
          </cell>
          <cell r="G32">
            <v>0.25</v>
          </cell>
          <cell r="L32">
            <v>54.2</v>
          </cell>
          <cell r="N32">
            <v>13.118081180811808</v>
          </cell>
          <cell r="O32">
            <v>13.118081180811808</v>
          </cell>
          <cell r="P32">
            <v>86.8</v>
          </cell>
          <cell r="Q32">
            <v>81</v>
          </cell>
          <cell r="R32">
            <v>71.8</v>
          </cell>
          <cell r="T32">
            <v>0</v>
          </cell>
          <cell r="U32">
            <v>12</v>
          </cell>
          <cell r="V32">
            <v>0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>
            <v>1120</v>
          </cell>
          <cell r="E33">
            <v>263</v>
          </cell>
          <cell r="F33">
            <v>763</v>
          </cell>
          <cell r="G33">
            <v>0.25</v>
          </cell>
          <cell r="L33">
            <v>52.6</v>
          </cell>
          <cell r="N33">
            <v>14.505703422053232</v>
          </cell>
          <cell r="O33">
            <v>14.505703422053232</v>
          </cell>
          <cell r="P33">
            <v>86.6</v>
          </cell>
          <cell r="Q33">
            <v>80</v>
          </cell>
          <cell r="R33">
            <v>56</v>
          </cell>
          <cell r="T33">
            <v>0</v>
          </cell>
          <cell r="U33">
            <v>12</v>
          </cell>
          <cell r="V33">
            <v>0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1440</v>
          </cell>
          <cell r="D34">
            <v>645</v>
          </cell>
          <cell r="E34">
            <v>775</v>
          </cell>
          <cell r="F34">
            <v>1165</v>
          </cell>
          <cell r="G34">
            <v>1</v>
          </cell>
          <cell r="L34">
            <v>155</v>
          </cell>
          <cell r="M34">
            <v>595</v>
          </cell>
          <cell r="N34">
            <v>11.35483870967742</v>
          </cell>
          <cell r="O34">
            <v>7.5161290322580649</v>
          </cell>
          <cell r="P34">
            <v>144</v>
          </cell>
          <cell r="Q34">
            <v>147</v>
          </cell>
          <cell r="R34">
            <v>139</v>
          </cell>
          <cell r="T34">
            <v>595</v>
          </cell>
          <cell r="U34">
            <v>5</v>
          </cell>
          <cell r="V34">
            <v>119</v>
          </cell>
        </row>
        <row r="38">
          <cell r="A38" t="str">
            <v>Уменьшить на 30%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5"/>
  <sheetViews>
    <sheetView tabSelected="1" workbookViewId="0">
      <selection activeCell="R41" sqref="R41"/>
    </sheetView>
  </sheetViews>
  <sheetFormatPr defaultColWidth="10.5" defaultRowHeight="11.25" outlineLevelRow="2" x14ac:dyDescent="0.2"/>
  <cols>
    <col min="1" max="1" width="70.33203125" style="1" customWidth="1"/>
    <col min="2" max="2" width="4.33203125" style="1" customWidth="1"/>
    <col min="3" max="6" width="7" style="7" customWidth="1"/>
    <col min="7" max="7" width="4.6640625" style="17" customWidth="1"/>
    <col min="8" max="8" width="1.83203125" style="18" customWidth="1"/>
    <col min="9" max="9" width="2" style="18" customWidth="1"/>
    <col min="10" max="10" width="6.5" style="18" customWidth="1"/>
    <col min="11" max="11" width="2" style="18" customWidth="1"/>
    <col min="12" max="12" width="7.33203125" style="18" customWidth="1"/>
    <col min="13" max="13" width="10.5" style="18"/>
    <col min="14" max="15" width="6.33203125" style="18" customWidth="1"/>
    <col min="16" max="18" width="7.6640625" style="18" customWidth="1"/>
    <col min="19" max="20" width="10.5" style="18"/>
    <col min="21" max="21" width="7.6640625" style="17" customWidth="1"/>
    <col min="22" max="22" width="10.5" style="19"/>
    <col min="23" max="23" width="10.5" style="18"/>
    <col min="24" max="16384" width="10.5" style="4"/>
  </cols>
  <sheetData>
    <row r="1" spans="1:23" ht="12.75" outlineLevel="1" x14ac:dyDescent="0.2">
      <c r="A1" s="2" t="s">
        <v>0</v>
      </c>
    </row>
    <row r="2" spans="1:23" ht="12.75" outlineLevel="1" x14ac:dyDescent="0.2">
      <c r="A2" s="2"/>
    </row>
    <row r="3" spans="1:23" ht="12.75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37</v>
      </c>
      <c r="H3" s="12" t="s">
        <v>38</v>
      </c>
      <c r="I3" s="12" t="s">
        <v>39</v>
      </c>
      <c r="J3" s="12" t="s">
        <v>40</v>
      </c>
      <c r="K3" s="12" t="s">
        <v>40</v>
      </c>
      <c r="L3" s="12" t="s">
        <v>41</v>
      </c>
      <c r="M3" s="12" t="s">
        <v>40</v>
      </c>
      <c r="N3" s="12" t="s">
        <v>42</v>
      </c>
      <c r="O3" s="12" t="s">
        <v>43</v>
      </c>
      <c r="P3" s="12" t="s">
        <v>44</v>
      </c>
      <c r="Q3" s="13" t="s">
        <v>45</v>
      </c>
      <c r="R3" s="13" t="s">
        <v>51</v>
      </c>
      <c r="S3" s="12" t="s">
        <v>46</v>
      </c>
      <c r="T3" s="12" t="s">
        <v>47</v>
      </c>
      <c r="U3" s="11"/>
      <c r="V3" s="14" t="s">
        <v>48</v>
      </c>
      <c r="W3" s="12" t="s">
        <v>49</v>
      </c>
    </row>
    <row r="4" spans="1:23" ht="12.75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"/>
      <c r="V4" s="14"/>
      <c r="W4" s="12"/>
    </row>
    <row r="5" spans="1:23" ht="13.5" x14ac:dyDescent="0.2">
      <c r="A5" s="5"/>
      <c r="B5" s="5"/>
      <c r="C5" s="9"/>
      <c r="D5" s="9"/>
      <c r="E5" s="15">
        <f>SUM(E6:E80)</f>
        <v>8188.2</v>
      </c>
      <c r="F5" s="15">
        <f>SUM(F6:F80)</f>
        <v>6807.3</v>
      </c>
      <c r="G5" s="11"/>
      <c r="H5" s="15">
        <f t="shared" ref="H5:M5" si="0">SUM(H6:H80)</f>
        <v>0</v>
      </c>
      <c r="I5" s="15">
        <f t="shared" si="0"/>
        <v>0</v>
      </c>
      <c r="J5" s="15">
        <f t="shared" si="0"/>
        <v>3528.96</v>
      </c>
      <c r="K5" s="15">
        <f t="shared" si="0"/>
        <v>0</v>
      </c>
      <c r="L5" s="15">
        <f t="shared" si="0"/>
        <v>1637.6399999999996</v>
      </c>
      <c r="M5" s="15">
        <f t="shared" si="0"/>
        <v>11953.839999999998</v>
      </c>
      <c r="N5" s="12"/>
      <c r="O5" s="12"/>
      <c r="P5" s="15">
        <f>SUM(P6:P80)</f>
        <v>1440.9600000000003</v>
      </c>
      <c r="Q5" s="15">
        <f>SUM(Q6:Q80)</f>
        <v>1391.68</v>
      </c>
      <c r="R5" s="15">
        <f>SUM(R6:R80)</f>
        <v>1341.1</v>
      </c>
      <c r="S5" s="12"/>
      <c r="T5" s="15">
        <f>SUM(T6:T80)</f>
        <v>9156.1280000000006</v>
      </c>
      <c r="U5" s="11" t="s">
        <v>50</v>
      </c>
      <c r="V5" s="16">
        <f>SUM(V6:V80)</f>
        <v>1865</v>
      </c>
      <c r="W5" s="15">
        <f>SUM(W6:W80)</f>
        <v>9193.18</v>
      </c>
    </row>
    <row r="6" spans="1:23" outlineLevel="2" x14ac:dyDescent="0.2">
      <c r="A6" s="6" t="s">
        <v>8</v>
      </c>
      <c r="B6" s="6" t="s">
        <v>9</v>
      </c>
      <c r="C6" s="10">
        <v>519</v>
      </c>
      <c r="D6" s="10">
        <v>84</v>
      </c>
      <c r="E6" s="10">
        <v>297</v>
      </c>
      <c r="F6" s="10">
        <v>223</v>
      </c>
      <c r="G6" s="17">
        <f>VLOOKUP(A6,[1]TDSheet!$A:$G,7,0)</f>
        <v>0.3</v>
      </c>
      <c r="J6" s="18">
        <f>VLOOKUP(A6,[1]TDSheet!$A:$V,22,0)*U6</f>
        <v>84</v>
      </c>
      <c r="L6" s="18">
        <f>E6/5</f>
        <v>59.4</v>
      </c>
      <c r="M6" s="20">
        <f>13*L6-F6-J6</f>
        <v>465.19999999999993</v>
      </c>
      <c r="N6" s="18">
        <f>(F6+J6+M6)/L6</f>
        <v>13</v>
      </c>
      <c r="O6" s="18">
        <f>(F6+J6)/L6</f>
        <v>5.1683501683501687</v>
      </c>
      <c r="P6" s="18">
        <f>VLOOKUP(A6,[1]TDSheet!$A:$Q,17,0)</f>
        <v>55.6</v>
      </c>
      <c r="Q6" s="18">
        <f>VLOOKUP(A6,[1]TDSheet!$A:$R,18,0)</f>
        <v>51.8</v>
      </c>
      <c r="R6" s="18">
        <f>VLOOKUP(A6,[1]TDSheet!$A:$L,12,0)</f>
        <v>46.2</v>
      </c>
      <c r="T6" s="18">
        <f>M6*G6</f>
        <v>139.55999999999997</v>
      </c>
      <c r="U6" s="17">
        <f>VLOOKUP(A6,[1]TDSheet!$A:$U,21,0)</f>
        <v>12</v>
      </c>
      <c r="V6" s="19">
        <v>39</v>
      </c>
      <c r="W6" s="18">
        <f>V6*U6*G6</f>
        <v>140.4</v>
      </c>
    </row>
    <row r="7" spans="1:23" outlineLevel="2" x14ac:dyDescent="0.2">
      <c r="A7" s="6" t="s">
        <v>10</v>
      </c>
      <c r="B7" s="6" t="s">
        <v>9</v>
      </c>
      <c r="C7" s="10">
        <v>811</v>
      </c>
      <c r="D7" s="10"/>
      <c r="E7" s="10">
        <v>349</v>
      </c>
      <c r="F7" s="10">
        <v>369</v>
      </c>
      <c r="G7" s="17">
        <f>VLOOKUP(A7,[1]TDSheet!$A:$G,7,0)</f>
        <v>0.3</v>
      </c>
      <c r="J7" s="18">
        <f>VLOOKUP(A7,[1]TDSheet!$A:$V,22,0)*U7</f>
        <v>0</v>
      </c>
      <c r="L7" s="18">
        <f t="shared" ref="L7:L34" si="1">E7/5</f>
        <v>69.8</v>
      </c>
      <c r="M7" s="20">
        <f t="shared" ref="M7:M33" si="2">13*L7-F7-J7</f>
        <v>538.4</v>
      </c>
      <c r="N7" s="18">
        <f t="shared" ref="N7:N34" si="3">(F7+J7+M7)/L7</f>
        <v>13</v>
      </c>
      <c r="O7" s="18">
        <f t="shared" ref="O7:O34" si="4">(F7+J7)/L7</f>
        <v>5.2865329512893986</v>
      </c>
      <c r="P7" s="18">
        <f>VLOOKUP(A7,[1]TDSheet!$A:$Q,17,0)</f>
        <v>66</v>
      </c>
      <c r="Q7" s="18">
        <f>VLOOKUP(A7,[1]TDSheet!$A:$R,18,0)</f>
        <v>54.6</v>
      </c>
      <c r="R7" s="18">
        <f>VLOOKUP(A7,[1]TDSheet!$A:$L,12,0)</f>
        <v>46.2</v>
      </c>
      <c r="T7" s="18">
        <f t="shared" ref="T7:T35" si="5">M7*G7</f>
        <v>161.51999999999998</v>
      </c>
      <c r="U7" s="17">
        <f>VLOOKUP(A7,[1]TDSheet!$A:$U,21,0)</f>
        <v>12</v>
      </c>
      <c r="V7" s="19">
        <v>45</v>
      </c>
      <c r="W7" s="18">
        <f t="shared" ref="W7:W34" si="6">V7*U7*G7</f>
        <v>162</v>
      </c>
    </row>
    <row r="8" spans="1:23" outlineLevel="2" x14ac:dyDescent="0.2">
      <c r="A8" s="6" t="s">
        <v>52</v>
      </c>
      <c r="B8" s="6" t="s">
        <v>12</v>
      </c>
      <c r="C8" s="10"/>
      <c r="D8" s="10"/>
      <c r="E8" s="10"/>
      <c r="F8" s="10"/>
      <c r="G8" s="17">
        <f>VLOOKUP(A8,[1]TDSheet!$A:$G,7,0)</f>
        <v>1</v>
      </c>
      <c r="J8" s="18">
        <f>VLOOKUP(A8,[1]TDSheet!$A:$V,22,0)*U8</f>
        <v>98.56</v>
      </c>
      <c r="L8" s="18">
        <f t="shared" si="1"/>
        <v>0</v>
      </c>
      <c r="M8" s="21">
        <v>120</v>
      </c>
      <c r="N8" s="18" t="e">
        <f t="shared" si="3"/>
        <v>#DIV/0!</v>
      </c>
      <c r="O8" s="18" t="e">
        <f t="shared" si="4"/>
        <v>#DIV/0!</v>
      </c>
      <c r="P8" s="18">
        <f>VLOOKUP(A8,[1]TDSheet!$A:$Q,17,0)</f>
        <v>0</v>
      </c>
      <c r="Q8" s="18">
        <f>VLOOKUP(A8,[1]TDSheet!$A:$R,18,0)</f>
        <v>22.4</v>
      </c>
      <c r="R8" s="18">
        <f>VLOOKUP(A8,[1]TDSheet!$A:$L,12,0)</f>
        <v>0</v>
      </c>
      <c r="T8" s="18">
        <f t="shared" si="5"/>
        <v>120</v>
      </c>
      <c r="U8" s="17">
        <f>VLOOKUP(A8,[1]TDSheet!$A:$U,21,0)</f>
        <v>2.2400000000000002</v>
      </c>
      <c r="V8" s="19">
        <v>54</v>
      </c>
      <c r="W8" s="18">
        <f t="shared" si="6"/>
        <v>120.96000000000001</v>
      </c>
    </row>
    <row r="9" spans="1:23" outlineLevel="2" x14ac:dyDescent="0.2">
      <c r="A9" s="6" t="s">
        <v>11</v>
      </c>
      <c r="B9" s="6" t="s">
        <v>12</v>
      </c>
      <c r="C9" s="10">
        <v>203.5</v>
      </c>
      <c r="D9" s="10"/>
      <c r="E9" s="10">
        <v>29.6</v>
      </c>
      <c r="F9" s="10">
        <v>173.9</v>
      </c>
      <c r="G9" s="17">
        <f>VLOOKUP(A9,[1]TDSheet!$A:$G,7,0)</f>
        <v>1</v>
      </c>
      <c r="J9" s="18">
        <f>VLOOKUP(A9,[1]TDSheet!$A:$V,22,0)*U9</f>
        <v>0</v>
      </c>
      <c r="L9" s="18">
        <f t="shared" si="1"/>
        <v>5.92</v>
      </c>
      <c r="M9" s="20"/>
      <c r="N9" s="18">
        <f t="shared" si="3"/>
        <v>29.375</v>
      </c>
      <c r="O9" s="18">
        <f t="shared" si="4"/>
        <v>29.375</v>
      </c>
      <c r="P9" s="18">
        <f>VLOOKUP(A9,[1]TDSheet!$A:$Q,17,0)</f>
        <v>1.48</v>
      </c>
      <c r="Q9" s="18">
        <f>VLOOKUP(A9,[1]TDSheet!$A:$R,18,0)</f>
        <v>13.280000000000001</v>
      </c>
      <c r="R9" s="18">
        <f>VLOOKUP(A9,[1]TDSheet!$A:$L,12,0)</f>
        <v>5.18</v>
      </c>
      <c r="T9" s="18">
        <f t="shared" si="5"/>
        <v>0</v>
      </c>
      <c r="U9" s="17">
        <f>VLOOKUP(A9,[1]TDSheet!$A:$U,21,0)</f>
        <v>3.7</v>
      </c>
      <c r="V9" s="19">
        <f t="shared" ref="V7:V35" si="7">M9/U9</f>
        <v>0</v>
      </c>
      <c r="W9" s="18">
        <f t="shared" si="6"/>
        <v>0</v>
      </c>
    </row>
    <row r="10" spans="1:23" outlineLevel="2" x14ac:dyDescent="0.2">
      <c r="A10" s="6" t="s">
        <v>13</v>
      </c>
      <c r="B10" s="6" t="s">
        <v>9</v>
      </c>
      <c r="C10" s="10">
        <v>251</v>
      </c>
      <c r="D10" s="10"/>
      <c r="E10" s="10">
        <v>171</v>
      </c>
      <c r="F10" s="10">
        <v>62</v>
      </c>
      <c r="G10" s="17">
        <f>VLOOKUP(A10,[1]TDSheet!$A:$G,7,0)</f>
        <v>0.25</v>
      </c>
      <c r="J10" s="18">
        <f>VLOOKUP(A10,[1]TDSheet!$A:$V,22,0)*U10</f>
        <v>96</v>
      </c>
      <c r="L10" s="18">
        <f t="shared" si="1"/>
        <v>34.200000000000003</v>
      </c>
      <c r="M10" s="20">
        <f t="shared" si="2"/>
        <v>286.60000000000002</v>
      </c>
      <c r="N10" s="18">
        <f t="shared" si="3"/>
        <v>13</v>
      </c>
      <c r="O10" s="18">
        <f t="shared" si="4"/>
        <v>4.6198830409356724</v>
      </c>
      <c r="P10" s="18">
        <f>VLOOKUP(A10,[1]TDSheet!$A:$Q,17,0)</f>
        <v>20</v>
      </c>
      <c r="Q10" s="18">
        <f>VLOOKUP(A10,[1]TDSheet!$A:$R,18,0)</f>
        <v>19</v>
      </c>
      <c r="R10" s="18">
        <f>VLOOKUP(A10,[1]TDSheet!$A:$L,12,0)</f>
        <v>25.8</v>
      </c>
      <c r="T10" s="18">
        <f t="shared" si="5"/>
        <v>71.650000000000006</v>
      </c>
      <c r="U10" s="17">
        <f>VLOOKUP(A10,[1]TDSheet!$A:$U,21,0)</f>
        <v>12</v>
      </c>
      <c r="V10" s="19">
        <v>24</v>
      </c>
      <c r="W10" s="18">
        <f t="shared" si="6"/>
        <v>72</v>
      </c>
    </row>
    <row r="11" spans="1:23" outlineLevel="2" x14ac:dyDescent="0.2">
      <c r="A11" s="6" t="s">
        <v>14</v>
      </c>
      <c r="B11" s="6" t="s">
        <v>12</v>
      </c>
      <c r="C11" s="10">
        <v>162</v>
      </c>
      <c r="D11" s="10"/>
      <c r="E11" s="10">
        <v>12.7</v>
      </c>
      <c r="F11" s="10">
        <v>147.5</v>
      </c>
      <c r="G11" s="17">
        <f>VLOOKUP(A11,[1]TDSheet!$A:$G,7,0)</f>
        <v>1</v>
      </c>
      <c r="J11" s="18">
        <f>VLOOKUP(A11,[1]TDSheet!$A:$V,22,0)*U11</f>
        <v>0</v>
      </c>
      <c r="L11" s="18">
        <f t="shared" si="1"/>
        <v>2.54</v>
      </c>
      <c r="M11" s="20"/>
      <c r="N11" s="18">
        <f t="shared" si="3"/>
        <v>58.070866141732282</v>
      </c>
      <c r="O11" s="18">
        <f t="shared" si="4"/>
        <v>58.070866141732282</v>
      </c>
      <c r="P11" s="18">
        <f>VLOOKUP(A11,[1]TDSheet!$A:$Q,17,0)</f>
        <v>0</v>
      </c>
      <c r="Q11" s="18">
        <f>VLOOKUP(A11,[1]TDSheet!$A:$R,18,0)</f>
        <v>1.8</v>
      </c>
      <c r="R11" s="18">
        <f>VLOOKUP(A11,[1]TDSheet!$A:$L,12,0)</f>
        <v>2.88</v>
      </c>
      <c r="T11" s="18">
        <f t="shared" si="5"/>
        <v>0</v>
      </c>
      <c r="U11" s="17">
        <f>VLOOKUP(A11,[1]TDSheet!$A:$U,21,0)</f>
        <v>1.8</v>
      </c>
      <c r="V11" s="19">
        <f t="shared" si="7"/>
        <v>0</v>
      </c>
      <c r="W11" s="18">
        <f t="shared" si="6"/>
        <v>0</v>
      </c>
    </row>
    <row r="12" spans="1:23" outlineLevel="2" x14ac:dyDescent="0.2">
      <c r="A12" s="6" t="s">
        <v>15</v>
      </c>
      <c r="B12" s="6" t="s">
        <v>12</v>
      </c>
      <c r="C12" s="10">
        <v>173.9</v>
      </c>
      <c r="D12" s="10">
        <v>299.7</v>
      </c>
      <c r="E12" s="10">
        <v>195.9</v>
      </c>
      <c r="F12" s="10">
        <v>203.7</v>
      </c>
      <c r="G12" s="17">
        <f>VLOOKUP(A12,[1]TDSheet!$A:$G,7,0)</f>
        <v>1</v>
      </c>
      <c r="J12" s="18">
        <f>VLOOKUP(A12,[1]TDSheet!$A:$V,22,0)*U12</f>
        <v>62.900000000000006</v>
      </c>
      <c r="L12" s="18">
        <f t="shared" si="1"/>
        <v>39.18</v>
      </c>
      <c r="M12" s="20">
        <f t="shared" si="2"/>
        <v>242.73999999999998</v>
      </c>
      <c r="N12" s="18">
        <f t="shared" si="3"/>
        <v>13.000000000000002</v>
      </c>
      <c r="O12" s="18">
        <f t="shared" si="4"/>
        <v>6.8044920877998987</v>
      </c>
      <c r="P12" s="18">
        <f>VLOOKUP(A12,[1]TDSheet!$A:$Q,17,0)</f>
        <v>51.06</v>
      </c>
      <c r="Q12" s="18">
        <f>VLOOKUP(A12,[1]TDSheet!$A:$R,18,0)</f>
        <v>39.18</v>
      </c>
      <c r="R12" s="18">
        <f>VLOOKUP(A12,[1]TDSheet!$A:$L,12,0)</f>
        <v>35.519999999999996</v>
      </c>
      <c r="T12" s="18">
        <f t="shared" si="5"/>
        <v>242.73999999999998</v>
      </c>
      <c r="U12" s="17">
        <f>VLOOKUP(A12,[1]TDSheet!$A:$U,21,0)</f>
        <v>3.7</v>
      </c>
      <c r="V12" s="19">
        <v>66</v>
      </c>
      <c r="W12" s="18">
        <f t="shared" si="6"/>
        <v>244.20000000000002</v>
      </c>
    </row>
    <row r="13" spans="1:23" outlineLevel="2" x14ac:dyDescent="0.2">
      <c r="A13" s="6" t="s">
        <v>16</v>
      </c>
      <c r="B13" s="6" t="s">
        <v>9</v>
      </c>
      <c r="C13" s="10">
        <v>217</v>
      </c>
      <c r="D13" s="10">
        <v>516</v>
      </c>
      <c r="E13" s="10">
        <v>267</v>
      </c>
      <c r="F13" s="10">
        <v>406</v>
      </c>
      <c r="G13" s="17">
        <f>VLOOKUP(A13,[1]TDSheet!$A:$G,7,0)</f>
        <v>0.25</v>
      </c>
      <c r="J13" s="18">
        <f>VLOOKUP(A13,[1]TDSheet!$A:$V,22,0)*U13</f>
        <v>72</v>
      </c>
      <c r="L13" s="18">
        <f t="shared" si="1"/>
        <v>53.4</v>
      </c>
      <c r="M13" s="20">
        <f t="shared" si="2"/>
        <v>216.19999999999993</v>
      </c>
      <c r="N13" s="18">
        <f t="shared" si="3"/>
        <v>12.999999999999998</v>
      </c>
      <c r="O13" s="18">
        <f t="shared" si="4"/>
        <v>8.951310861423222</v>
      </c>
      <c r="P13" s="18">
        <f>VLOOKUP(A13,[1]TDSheet!$A:$Q,17,0)</f>
        <v>46.8</v>
      </c>
      <c r="Q13" s="18">
        <f>VLOOKUP(A13,[1]TDSheet!$A:$R,18,0)</f>
        <v>57</v>
      </c>
      <c r="R13" s="18">
        <f>VLOOKUP(A13,[1]TDSheet!$A:$L,12,0)</f>
        <v>53</v>
      </c>
      <c r="T13" s="18">
        <f t="shared" si="5"/>
        <v>54.049999999999983</v>
      </c>
      <c r="U13" s="17">
        <f>VLOOKUP(A13,[1]TDSheet!$A:$U,21,0)</f>
        <v>12</v>
      </c>
      <c r="V13" s="19">
        <v>18</v>
      </c>
      <c r="W13" s="18">
        <f t="shared" si="6"/>
        <v>54</v>
      </c>
    </row>
    <row r="14" spans="1:23" outlineLevel="2" x14ac:dyDescent="0.2">
      <c r="A14" s="6" t="s">
        <v>17</v>
      </c>
      <c r="B14" s="6" t="s">
        <v>9</v>
      </c>
      <c r="C14" s="10">
        <v>399</v>
      </c>
      <c r="D14" s="10">
        <v>330</v>
      </c>
      <c r="E14" s="10">
        <v>217</v>
      </c>
      <c r="F14" s="10">
        <v>445</v>
      </c>
      <c r="G14" s="17">
        <f>VLOOKUP(A14,[1]TDSheet!$A:$G,7,0)</f>
        <v>0.25</v>
      </c>
      <c r="J14" s="18">
        <f>VLOOKUP(A14,[1]TDSheet!$A:$V,22,0)*U14</f>
        <v>0</v>
      </c>
      <c r="L14" s="18">
        <f t="shared" si="1"/>
        <v>43.4</v>
      </c>
      <c r="M14" s="20">
        <f t="shared" si="2"/>
        <v>119.19999999999993</v>
      </c>
      <c r="N14" s="18">
        <f t="shared" si="3"/>
        <v>12.999999999999998</v>
      </c>
      <c r="O14" s="18">
        <f t="shared" si="4"/>
        <v>10.253456221198157</v>
      </c>
      <c r="P14" s="18">
        <f>VLOOKUP(A14,[1]TDSheet!$A:$Q,17,0)</f>
        <v>34.200000000000003</v>
      </c>
      <c r="Q14" s="18">
        <f>VLOOKUP(A14,[1]TDSheet!$A:$R,18,0)</f>
        <v>59.2</v>
      </c>
      <c r="R14" s="18">
        <f>VLOOKUP(A14,[1]TDSheet!$A:$L,12,0)</f>
        <v>32.200000000000003</v>
      </c>
      <c r="T14" s="18">
        <f t="shared" si="5"/>
        <v>29.799999999999983</v>
      </c>
      <c r="U14" s="17">
        <f>VLOOKUP(A14,[1]TDSheet!$A:$U,21,0)</f>
        <v>6</v>
      </c>
      <c r="V14" s="19">
        <v>20</v>
      </c>
      <c r="W14" s="18">
        <f t="shared" si="6"/>
        <v>30</v>
      </c>
    </row>
    <row r="15" spans="1:23" outlineLevel="2" x14ac:dyDescent="0.2">
      <c r="A15" s="6" t="s">
        <v>18</v>
      </c>
      <c r="B15" s="6" t="s">
        <v>9</v>
      </c>
      <c r="C15" s="10">
        <v>587</v>
      </c>
      <c r="D15" s="10"/>
      <c r="E15" s="10">
        <v>343</v>
      </c>
      <c r="F15" s="10">
        <v>165</v>
      </c>
      <c r="G15" s="17">
        <f>VLOOKUP(A15,[1]TDSheet!$A:$G,7,0)</f>
        <v>0.25</v>
      </c>
      <c r="J15" s="18">
        <f>VLOOKUP(A15,[1]TDSheet!$A:$V,22,0)*U15</f>
        <v>348</v>
      </c>
      <c r="L15" s="18">
        <f t="shared" si="1"/>
        <v>68.599999999999994</v>
      </c>
      <c r="M15" s="20">
        <f t="shared" si="2"/>
        <v>378.79999999999995</v>
      </c>
      <c r="N15" s="18">
        <f t="shared" si="3"/>
        <v>13</v>
      </c>
      <c r="O15" s="18">
        <f t="shared" si="4"/>
        <v>7.4781341107871731</v>
      </c>
      <c r="P15" s="18">
        <f>VLOOKUP(A15,[1]TDSheet!$A:$Q,17,0)</f>
        <v>62.2</v>
      </c>
      <c r="Q15" s="18">
        <f>VLOOKUP(A15,[1]TDSheet!$A:$R,18,0)</f>
        <v>56.2</v>
      </c>
      <c r="R15" s="18">
        <f>VLOOKUP(A15,[1]TDSheet!$A:$L,12,0)</f>
        <v>70.599999999999994</v>
      </c>
      <c r="T15" s="18">
        <f t="shared" si="5"/>
        <v>94.699999999999989</v>
      </c>
      <c r="U15" s="17">
        <f>VLOOKUP(A15,[1]TDSheet!$A:$U,21,0)</f>
        <v>12</v>
      </c>
      <c r="V15" s="19">
        <v>32</v>
      </c>
      <c r="W15" s="18">
        <f t="shared" si="6"/>
        <v>96</v>
      </c>
    </row>
    <row r="16" spans="1:23" outlineLevel="2" x14ac:dyDescent="0.2">
      <c r="A16" s="6" t="s">
        <v>19</v>
      </c>
      <c r="B16" s="6" t="s">
        <v>12</v>
      </c>
      <c r="C16" s="10">
        <v>562</v>
      </c>
      <c r="D16" s="10">
        <v>156</v>
      </c>
      <c r="E16" s="10">
        <v>306</v>
      </c>
      <c r="F16" s="10">
        <v>370</v>
      </c>
      <c r="G16" s="17">
        <f>VLOOKUP(A16,[1]TDSheet!$A:$G,7,0)</f>
        <v>1</v>
      </c>
      <c r="J16" s="18">
        <f>VLOOKUP(A16,[1]TDSheet!$A:$V,22,0)*U16</f>
        <v>0</v>
      </c>
      <c r="L16" s="18">
        <f t="shared" si="1"/>
        <v>61.2</v>
      </c>
      <c r="M16" s="20">
        <f t="shared" si="2"/>
        <v>425.6</v>
      </c>
      <c r="N16" s="18">
        <f t="shared" si="3"/>
        <v>13</v>
      </c>
      <c r="O16" s="18">
        <f t="shared" si="4"/>
        <v>6.0457516339869279</v>
      </c>
      <c r="P16" s="18">
        <f>VLOOKUP(A16,[1]TDSheet!$A:$Q,17,0)</f>
        <v>57.6</v>
      </c>
      <c r="Q16" s="18">
        <f>VLOOKUP(A16,[1]TDSheet!$A:$R,18,0)</f>
        <v>58.8</v>
      </c>
      <c r="R16" s="18">
        <f>VLOOKUP(A16,[1]TDSheet!$A:$L,12,0)</f>
        <v>41.2</v>
      </c>
      <c r="T16" s="18">
        <f t="shared" si="5"/>
        <v>425.6</v>
      </c>
      <c r="U16" s="17">
        <f>VLOOKUP(A16,[1]TDSheet!$A:$U,21,0)</f>
        <v>6</v>
      </c>
      <c r="V16" s="19">
        <v>71</v>
      </c>
      <c r="W16" s="18">
        <f t="shared" si="6"/>
        <v>426</v>
      </c>
    </row>
    <row r="17" spans="1:23" outlineLevel="2" x14ac:dyDescent="0.2">
      <c r="A17" s="6" t="s">
        <v>20</v>
      </c>
      <c r="B17" s="6" t="s">
        <v>9</v>
      </c>
      <c r="C17" s="10">
        <v>273</v>
      </c>
      <c r="D17" s="10"/>
      <c r="E17" s="10">
        <v>102</v>
      </c>
      <c r="F17" s="10">
        <v>148</v>
      </c>
      <c r="G17" s="17">
        <f>VLOOKUP(A17,[1]TDSheet!$A:$G,7,0)</f>
        <v>0.75</v>
      </c>
      <c r="J17" s="18">
        <f>VLOOKUP(A17,[1]TDSheet!$A:$V,22,0)*U17</f>
        <v>0</v>
      </c>
      <c r="L17" s="18">
        <f t="shared" si="1"/>
        <v>20.399999999999999</v>
      </c>
      <c r="M17" s="20">
        <f t="shared" si="2"/>
        <v>117.19999999999999</v>
      </c>
      <c r="N17" s="18">
        <f t="shared" si="3"/>
        <v>13</v>
      </c>
      <c r="O17" s="18">
        <f t="shared" si="4"/>
        <v>7.2549019607843146</v>
      </c>
      <c r="P17" s="18">
        <f>VLOOKUP(A17,[1]TDSheet!$A:$Q,17,0)</f>
        <v>24.8</v>
      </c>
      <c r="Q17" s="18">
        <f>VLOOKUP(A17,[1]TDSheet!$A:$R,18,0)</f>
        <v>15</v>
      </c>
      <c r="R17" s="18">
        <f>VLOOKUP(A17,[1]TDSheet!$A:$L,12,0)</f>
        <v>16.8</v>
      </c>
      <c r="T17" s="18">
        <f t="shared" si="5"/>
        <v>87.899999999999991</v>
      </c>
      <c r="U17" s="17">
        <f>VLOOKUP(A17,[1]TDSheet!$A:$U,21,0)</f>
        <v>8</v>
      </c>
      <c r="V17" s="19">
        <v>15</v>
      </c>
      <c r="W17" s="18">
        <f t="shared" si="6"/>
        <v>90</v>
      </c>
    </row>
    <row r="18" spans="1:23" outlineLevel="2" x14ac:dyDescent="0.2">
      <c r="A18" s="6" t="s">
        <v>21</v>
      </c>
      <c r="B18" s="6" t="s">
        <v>9</v>
      </c>
      <c r="C18" s="10">
        <v>245</v>
      </c>
      <c r="D18" s="10"/>
      <c r="E18" s="10">
        <v>190</v>
      </c>
      <c r="F18" s="10">
        <v>18</v>
      </c>
      <c r="G18" s="17">
        <f>VLOOKUP(A18,[1]TDSheet!$A:$G,7,0)</f>
        <v>0.9</v>
      </c>
      <c r="J18" s="18">
        <f>VLOOKUP(A18,[1]TDSheet!$A:$V,22,0)*U18</f>
        <v>80</v>
      </c>
      <c r="L18" s="18">
        <f t="shared" si="1"/>
        <v>38</v>
      </c>
      <c r="M18" s="20">
        <f t="shared" si="2"/>
        <v>396</v>
      </c>
      <c r="N18" s="18">
        <f t="shared" si="3"/>
        <v>13</v>
      </c>
      <c r="O18" s="18">
        <f t="shared" si="4"/>
        <v>2.5789473684210527</v>
      </c>
      <c r="P18" s="18">
        <f>VLOOKUP(A18,[1]TDSheet!$A:$Q,17,0)</f>
        <v>36.4</v>
      </c>
      <c r="Q18" s="18">
        <f>VLOOKUP(A18,[1]TDSheet!$A:$R,18,0)</f>
        <v>22.2</v>
      </c>
      <c r="R18" s="18">
        <f>VLOOKUP(A18,[1]TDSheet!$A:$L,12,0)</f>
        <v>24.4</v>
      </c>
      <c r="T18" s="18">
        <f t="shared" si="5"/>
        <v>356.40000000000003</v>
      </c>
      <c r="U18" s="17">
        <f>VLOOKUP(A18,[1]TDSheet!$A:$U,21,0)</f>
        <v>8</v>
      </c>
      <c r="V18" s="19">
        <v>50</v>
      </c>
      <c r="W18" s="18">
        <f t="shared" si="6"/>
        <v>360</v>
      </c>
    </row>
    <row r="19" spans="1:23" outlineLevel="2" x14ac:dyDescent="0.2">
      <c r="A19" s="6" t="s">
        <v>22</v>
      </c>
      <c r="B19" s="6" t="s">
        <v>9</v>
      </c>
      <c r="C19" s="10">
        <v>668</v>
      </c>
      <c r="D19" s="10"/>
      <c r="E19" s="10">
        <v>384</v>
      </c>
      <c r="F19" s="10">
        <v>224</v>
      </c>
      <c r="G19" s="17">
        <f>VLOOKUP(A19,[1]TDSheet!$A:$G,7,0)</f>
        <v>0.9</v>
      </c>
      <c r="J19" s="18">
        <f>VLOOKUP(A19,[1]TDSheet!$A:$V,22,0)*U19</f>
        <v>88</v>
      </c>
      <c r="L19" s="18">
        <f t="shared" si="1"/>
        <v>76.8</v>
      </c>
      <c r="M19" s="20">
        <f t="shared" si="2"/>
        <v>686.4</v>
      </c>
      <c r="N19" s="18">
        <f t="shared" si="3"/>
        <v>13</v>
      </c>
      <c r="O19" s="18">
        <f t="shared" si="4"/>
        <v>4.0625</v>
      </c>
      <c r="P19" s="18">
        <f>VLOOKUP(A19,[1]TDSheet!$A:$Q,17,0)</f>
        <v>83</v>
      </c>
      <c r="Q19" s="18">
        <f>VLOOKUP(A19,[1]TDSheet!$A:$R,18,0)</f>
        <v>50.8</v>
      </c>
      <c r="R19" s="18">
        <f>VLOOKUP(A19,[1]TDSheet!$A:$L,12,0)</f>
        <v>51.8</v>
      </c>
      <c r="T19" s="18">
        <f t="shared" si="5"/>
        <v>617.76</v>
      </c>
      <c r="U19" s="17">
        <f>VLOOKUP(A19,[1]TDSheet!$A:$U,21,0)</f>
        <v>8</v>
      </c>
      <c r="V19" s="19">
        <v>86</v>
      </c>
      <c r="W19" s="18">
        <f t="shared" si="6"/>
        <v>619.20000000000005</v>
      </c>
    </row>
    <row r="20" spans="1:23" outlineLevel="2" x14ac:dyDescent="0.2">
      <c r="A20" s="6" t="s">
        <v>23</v>
      </c>
      <c r="B20" s="6" t="s">
        <v>9</v>
      </c>
      <c r="C20" s="10">
        <v>277</v>
      </c>
      <c r="D20" s="10"/>
      <c r="E20" s="10">
        <v>62</v>
      </c>
      <c r="F20" s="10">
        <v>123</v>
      </c>
      <c r="G20" s="17">
        <f>VLOOKUP(A20,[1]TDSheet!$A:$G,7,0)</f>
        <v>0.43</v>
      </c>
      <c r="J20" s="18">
        <f>VLOOKUP(A20,[1]TDSheet!$A:$V,22,0)*U20</f>
        <v>0</v>
      </c>
      <c r="L20" s="18">
        <f t="shared" si="1"/>
        <v>12.4</v>
      </c>
      <c r="M20" s="20">
        <f t="shared" si="2"/>
        <v>38.200000000000017</v>
      </c>
      <c r="N20" s="18">
        <f t="shared" si="3"/>
        <v>13.000000000000002</v>
      </c>
      <c r="O20" s="18">
        <f t="shared" si="4"/>
        <v>9.9193548387096779</v>
      </c>
      <c r="P20" s="18">
        <f>VLOOKUP(A20,[1]TDSheet!$A:$Q,17,0)</f>
        <v>19.2</v>
      </c>
      <c r="Q20" s="18">
        <f>VLOOKUP(A20,[1]TDSheet!$A:$R,18,0)</f>
        <v>12.4</v>
      </c>
      <c r="R20" s="18">
        <f>VLOOKUP(A20,[1]TDSheet!$A:$L,12,0)</f>
        <v>15.2</v>
      </c>
      <c r="T20" s="18">
        <f t="shared" si="5"/>
        <v>16.426000000000005</v>
      </c>
      <c r="U20" s="17">
        <f>VLOOKUP(A20,[1]TDSheet!$A:$U,21,0)</f>
        <v>16</v>
      </c>
      <c r="V20" s="19">
        <v>3</v>
      </c>
      <c r="W20" s="18">
        <f t="shared" si="6"/>
        <v>20.64</v>
      </c>
    </row>
    <row r="21" spans="1:23" outlineLevel="2" x14ac:dyDescent="0.2">
      <c r="A21" s="6" t="s">
        <v>24</v>
      </c>
      <c r="B21" s="6" t="s">
        <v>12</v>
      </c>
      <c r="C21" s="10">
        <v>1325</v>
      </c>
      <c r="D21" s="10">
        <v>185</v>
      </c>
      <c r="E21" s="10">
        <v>845</v>
      </c>
      <c r="F21" s="10">
        <v>445</v>
      </c>
      <c r="G21" s="17">
        <f>VLOOKUP(A21,[1]TDSheet!$A:$G,7,0)</f>
        <v>1</v>
      </c>
      <c r="J21" s="18">
        <f>VLOOKUP(A21,[1]TDSheet!$A:$V,22,0)*U21</f>
        <v>465</v>
      </c>
      <c r="L21" s="18">
        <f t="shared" si="1"/>
        <v>169</v>
      </c>
      <c r="M21" s="20">
        <v>1400</v>
      </c>
      <c r="N21" s="18">
        <f t="shared" si="3"/>
        <v>13.668639053254438</v>
      </c>
      <c r="O21" s="18">
        <f t="shared" si="4"/>
        <v>5.384615384615385</v>
      </c>
      <c r="P21" s="18">
        <f>VLOOKUP(A21,[1]TDSheet!$A:$Q,17,0)</f>
        <v>149</v>
      </c>
      <c r="Q21" s="18">
        <f>VLOOKUP(A21,[1]TDSheet!$A:$R,18,0)</f>
        <v>126</v>
      </c>
      <c r="R21" s="18">
        <f>VLOOKUP(A21,[1]TDSheet!$A:$L,12,0)</f>
        <v>138</v>
      </c>
      <c r="T21" s="18">
        <f t="shared" si="5"/>
        <v>1400</v>
      </c>
      <c r="U21" s="17">
        <f>VLOOKUP(A21,[1]TDSheet!$A:$U,21,0)</f>
        <v>5</v>
      </c>
      <c r="V21" s="19">
        <v>280</v>
      </c>
      <c r="W21" s="18">
        <f t="shared" si="6"/>
        <v>1400</v>
      </c>
    </row>
    <row r="22" spans="1:23" outlineLevel="2" x14ac:dyDescent="0.2">
      <c r="A22" s="6" t="s">
        <v>25</v>
      </c>
      <c r="B22" s="6" t="s">
        <v>9</v>
      </c>
      <c r="C22" s="10">
        <v>274</v>
      </c>
      <c r="D22" s="10">
        <v>880</v>
      </c>
      <c r="E22" s="10">
        <v>657</v>
      </c>
      <c r="F22" s="10">
        <v>425</v>
      </c>
      <c r="G22" s="17">
        <f>VLOOKUP(A22,[1]TDSheet!$A:$G,7,0)</f>
        <v>0.9</v>
      </c>
      <c r="J22" s="18">
        <f>VLOOKUP(A22,[1]TDSheet!$A:$V,22,0)*U22</f>
        <v>64</v>
      </c>
      <c r="L22" s="18">
        <f t="shared" si="1"/>
        <v>131.4</v>
      </c>
      <c r="M22" s="20">
        <v>1300</v>
      </c>
      <c r="N22" s="18">
        <f t="shared" si="3"/>
        <v>13.614916286149162</v>
      </c>
      <c r="O22" s="18">
        <f t="shared" si="4"/>
        <v>3.7214611872146115</v>
      </c>
      <c r="P22" s="18">
        <f>VLOOKUP(A22,[1]TDSheet!$A:$Q,17,0)</f>
        <v>62.2</v>
      </c>
      <c r="Q22" s="18">
        <f>VLOOKUP(A22,[1]TDSheet!$A:$R,18,0)</f>
        <v>103</v>
      </c>
      <c r="R22" s="18">
        <f>VLOOKUP(A22,[1]TDSheet!$A:$L,12,0)</f>
        <v>85</v>
      </c>
      <c r="T22" s="18">
        <f t="shared" si="5"/>
        <v>1170</v>
      </c>
      <c r="U22" s="17">
        <f>VLOOKUP(A22,[1]TDSheet!$A:$U,21,0)</f>
        <v>8</v>
      </c>
      <c r="V22" s="19">
        <v>163</v>
      </c>
      <c r="W22" s="18">
        <f t="shared" si="6"/>
        <v>1173.6000000000001</v>
      </c>
    </row>
    <row r="23" spans="1:23" outlineLevel="2" x14ac:dyDescent="0.2">
      <c r="A23" s="6" t="s">
        <v>26</v>
      </c>
      <c r="B23" s="6" t="s">
        <v>9</v>
      </c>
      <c r="C23" s="10">
        <v>276</v>
      </c>
      <c r="D23" s="10"/>
      <c r="E23" s="10">
        <v>134</v>
      </c>
      <c r="F23" s="10">
        <v>88</v>
      </c>
      <c r="G23" s="17">
        <f>VLOOKUP(A23,[1]TDSheet!$A:$G,7,0)</f>
        <v>0.43</v>
      </c>
      <c r="J23" s="18">
        <f>VLOOKUP(A23,[1]TDSheet!$A:$V,22,0)*U23</f>
        <v>16</v>
      </c>
      <c r="L23" s="18">
        <f t="shared" si="1"/>
        <v>26.8</v>
      </c>
      <c r="M23" s="20">
        <f t="shared" si="2"/>
        <v>244.40000000000003</v>
      </c>
      <c r="N23" s="18">
        <f t="shared" si="3"/>
        <v>13.000000000000002</v>
      </c>
      <c r="O23" s="18">
        <f t="shared" si="4"/>
        <v>3.8805970149253732</v>
      </c>
      <c r="P23" s="18">
        <f>VLOOKUP(A23,[1]TDSheet!$A:$Q,17,0)</f>
        <v>18.2</v>
      </c>
      <c r="Q23" s="18">
        <f>VLOOKUP(A23,[1]TDSheet!$A:$R,18,0)</f>
        <v>19.8</v>
      </c>
      <c r="R23" s="18">
        <f>VLOOKUP(A23,[1]TDSheet!$A:$L,12,0)</f>
        <v>18.8</v>
      </c>
      <c r="T23" s="18">
        <f t="shared" si="5"/>
        <v>105.09200000000001</v>
      </c>
      <c r="U23" s="17">
        <f>VLOOKUP(A23,[1]TDSheet!$A:$U,21,0)</f>
        <v>16</v>
      </c>
      <c r="V23" s="19">
        <v>16</v>
      </c>
      <c r="W23" s="18">
        <f t="shared" si="6"/>
        <v>110.08</v>
      </c>
    </row>
    <row r="24" spans="1:23" outlineLevel="2" x14ac:dyDescent="0.2">
      <c r="A24" s="6" t="s">
        <v>27</v>
      </c>
      <c r="B24" s="6" t="s">
        <v>9</v>
      </c>
      <c r="C24" s="10">
        <v>95</v>
      </c>
      <c r="D24" s="10">
        <v>64</v>
      </c>
      <c r="E24" s="10">
        <v>97</v>
      </c>
      <c r="F24" s="10">
        <v>38</v>
      </c>
      <c r="G24" s="17">
        <f>VLOOKUP(A24,[1]TDSheet!$A:$G,7,0)</f>
        <v>0.9</v>
      </c>
      <c r="J24" s="18">
        <f>VLOOKUP(A24,[1]TDSheet!$A:$V,22,0)*U24</f>
        <v>72</v>
      </c>
      <c r="L24" s="18">
        <f t="shared" si="1"/>
        <v>19.399999999999999</v>
      </c>
      <c r="M24" s="20">
        <f t="shared" si="2"/>
        <v>142.19999999999999</v>
      </c>
      <c r="N24" s="18">
        <f t="shared" si="3"/>
        <v>13</v>
      </c>
      <c r="O24" s="18">
        <f t="shared" si="4"/>
        <v>5.6701030927835054</v>
      </c>
      <c r="P24" s="18">
        <f>VLOOKUP(A24,[1]TDSheet!$A:$Q,17,0)</f>
        <v>15.6</v>
      </c>
      <c r="Q24" s="18">
        <f>VLOOKUP(A24,[1]TDSheet!$A:$R,18,0)</f>
        <v>13.4</v>
      </c>
      <c r="R24" s="18">
        <f>VLOOKUP(A24,[1]TDSheet!$A:$L,12,0)</f>
        <v>12.4</v>
      </c>
      <c r="T24" s="18">
        <f t="shared" si="5"/>
        <v>127.97999999999999</v>
      </c>
      <c r="U24" s="17">
        <f>VLOOKUP(A24,[1]TDSheet!$A:$U,21,0)</f>
        <v>8</v>
      </c>
      <c r="V24" s="19">
        <v>18</v>
      </c>
      <c r="W24" s="18">
        <f t="shared" si="6"/>
        <v>129.6</v>
      </c>
    </row>
    <row r="25" spans="1:23" outlineLevel="2" x14ac:dyDescent="0.2">
      <c r="A25" s="6" t="s">
        <v>53</v>
      </c>
      <c r="B25" s="6" t="s">
        <v>9</v>
      </c>
      <c r="C25" s="10"/>
      <c r="D25" s="10"/>
      <c r="E25" s="10"/>
      <c r="F25" s="10"/>
      <c r="G25" s="17">
        <f>VLOOKUP(A25,[1]TDSheet!$A:$G,7,0)</f>
        <v>0.9</v>
      </c>
      <c r="J25" s="18">
        <f>VLOOKUP(A25,[1]TDSheet!$A:$V,22,0)*U25</f>
        <v>8</v>
      </c>
      <c r="L25" s="18">
        <f t="shared" si="1"/>
        <v>0</v>
      </c>
      <c r="M25" s="21">
        <v>64</v>
      </c>
      <c r="N25" s="18" t="e">
        <f t="shared" si="3"/>
        <v>#DIV/0!</v>
      </c>
      <c r="O25" s="18" t="e">
        <f t="shared" si="4"/>
        <v>#DIV/0!</v>
      </c>
      <c r="P25" s="18">
        <f>VLOOKUP(A25,[1]TDSheet!$A:$Q,17,0)</f>
        <v>0</v>
      </c>
      <c r="Q25" s="18">
        <f>VLOOKUP(A25,[1]TDSheet!$A:$R,18,0)</f>
        <v>0</v>
      </c>
      <c r="R25" s="18">
        <f>VLOOKUP(A25,[1]TDSheet!$A:$L,12,0)</f>
        <v>4.2</v>
      </c>
      <c r="T25" s="18">
        <f t="shared" si="5"/>
        <v>57.6</v>
      </c>
      <c r="U25" s="17">
        <f>VLOOKUP(A25,[1]TDSheet!$A:$U,21,0)</f>
        <v>8</v>
      </c>
      <c r="V25" s="19">
        <v>8</v>
      </c>
      <c r="W25" s="18">
        <f t="shared" si="6"/>
        <v>57.6</v>
      </c>
    </row>
    <row r="26" spans="1:23" outlineLevel="2" x14ac:dyDescent="0.2">
      <c r="A26" s="6" t="s">
        <v>28</v>
      </c>
      <c r="B26" s="6" t="s">
        <v>12</v>
      </c>
      <c r="C26" s="10">
        <v>1410</v>
      </c>
      <c r="D26" s="10">
        <v>805</v>
      </c>
      <c r="E26" s="10">
        <v>1175</v>
      </c>
      <c r="F26" s="10">
        <v>770</v>
      </c>
      <c r="G26" s="17">
        <f>VLOOKUP(A26,[1]TDSheet!$A:$G,7,0)</f>
        <v>1</v>
      </c>
      <c r="J26" s="18">
        <f>VLOOKUP(A26,[1]TDSheet!$A:$V,22,0)*U26</f>
        <v>815</v>
      </c>
      <c r="L26" s="18">
        <f t="shared" si="1"/>
        <v>235</v>
      </c>
      <c r="M26" s="20">
        <v>1600</v>
      </c>
      <c r="N26" s="18">
        <f t="shared" si="3"/>
        <v>13.553191489361701</v>
      </c>
      <c r="O26" s="18">
        <f t="shared" si="4"/>
        <v>6.7446808510638299</v>
      </c>
      <c r="P26" s="18">
        <f>VLOOKUP(A26,[1]TDSheet!$A:$Q,17,0)</f>
        <v>206</v>
      </c>
      <c r="Q26" s="18">
        <f>VLOOKUP(A26,[1]TDSheet!$A:$R,18,0)</f>
        <v>196</v>
      </c>
      <c r="R26" s="18">
        <f>VLOOKUP(A26,[1]TDSheet!$A:$L,12,0)</f>
        <v>215</v>
      </c>
      <c r="T26" s="18">
        <f t="shared" si="5"/>
        <v>1600</v>
      </c>
      <c r="U26" s="17">
        <f>VLOOKUP(A26,[1]TDSheet!$A:$U,21,0)</f>
        <v>5</v>
      </c>
      <c r="V26" s="19">
        <v>320</v>
      </c>
      <c r="W26" s="18">
        <f t="shared" si="6"/>
        <v>1600</v>
      </c>
    </row>
    <row r="27" spans="1:23" outlineLevel="2" x14ac:dyDescent="0.2">
      <c r="A27" s="6" t="s">
        <v>29</v>
      </c>
      <c r="B27" s="6" t="s">
        <v>9</v>
      </c>
      <c r="C27" s="10">
        <v>284</v>
      </c>
      <c r="D27" s="10">
        <v>125</v>
      </c>
      <c r="E27" s="10">
        <v>266</v>
      </c>
      <c r="F27" s="10">
        <v>92</v>
      </c>
      <c r="G27" s="17">
        <f>VLOOKUP(A27,[1]TDSheet!$A:$G,7,0)</f>
        <v>1</v>
      </c>
      <c r="J27" s="18">
        <f>VLOOKUP(A27,[1]TDSheet!$A:$V,22,0)*U27</f>
        <v>295</v>
      </c>
      <c r="L27" s="18">
        <f t="shared" si="1"/>
        <v>53.2</v>
      </c>
      <c r="M27" s="20">
        <f t="shared" si="2"/>
        <v>304.60000000000002</v>
      </c>
      <c r="N27" s="18">
        <f t="shared" si="3"/>
        <v>13</v>
      </c>
      <c r="O27" s="18">
        <f t="shared" si="4"/>
        <v>7.2744360902255636</v>
      </c>
      <c r="P27" s="18">
        <f>VLOOKUP(A27,[1]TDSheet!$A:$Q,17,0)</f>
        <v>59</v>
      </c>
      <c r="Q27" s="18">
        <f>VLOOKUP(A27,[1]TDSheet!$A:$R,18,0)</f>
        <v>41.4</v>
      </c>
      <c r="R27" s="18">
        <f>VLOOKUP(A27,[1]TDSheet!$A:$L,12,0)</f>
        <v>54.8</v>
      </c>
      <c r="T27" s="18">
        <f t="shared" si="5"/>
        <v>304.60000000000002</v>
      </c>
      <c r="U27" s="17">
        <f>VLOOKUP(A27,[1]TDSheet!$A:$U,21,0)</f>
        <v>5</v>
      </c>
      <c r="V27" s="19">
        <v>61</v>
      </c>
      <c r="W27" s="18">
        <f t="shared" si="6"/>
        <v>305</v>
      </c>
    </row>
    <row r="28" spans="1:23" outlineLevel="2" x14ac:dyDescent="0.2">
      <c r="A28" s="6" t="s">
        <v>30</v>
      </c>
      <c r="B28" s="6" t="s">
        <v>12</v>
      </c>
      <c r="C28" s="10">
        <v>214.5</v>
      </c>
      <c r="D28" s="10">
        <v>220</v>
      </c>
      <c r="E28" s="10">
        <v>165</v>
      </c>
      <c r="F28" s="10">
        <v>220</v>
      </c>
      <c r="G28" s="17">
        <f>VLOOKUP(A28,[1]TDSheet!$A:$G,7,0)</f>
        <v>1</v>
      </c>
      <c r="J28" s="18">
        <f>VLOOKUP(A28,[1]TDSheet!$A:$V,22,0)*U28</f>
        <v>38.5</v>
      </c>
      <c r="L28" s="18">
        <f t="shared" si="1"/>
        <v>33</v>
      </c>
      <c r="M28" s="20">
        <f t="shared" si="2"/>
        <v>170.5</v>
      </c>
      <c r="N28" s="18">
        <f t="shared" si="3"/>
        <v>13</v>
      </c>
      <c r="O28" s="18">
        <f t="shared" si="4"/>
        <v>7.833333333333333</v>
      </c>
      <c r="P28" s="18">
        <f>VLOOKUP(A28,[1]TDSheet!$A:$Q,17,0)</f>
        <v>38.5</v>
      </c>
      <c r="Q28" s="18">
        <f>VLOOKUP(A28,[1]TDSheet!$A:$R,18,0)</f>
        <v>35.94</v>
      </c>
      <c r="R28" s="18">
        <f>VLOOKUP(A28,[1]TDSheet!$A:$L,12,0)</f>
        <v>30.8</v>
      </c>
      <c r="T28" s="18">
        <f t="shared" si="5"/>
        <v>170.5</v>
      </c>
      <c r="U28" s="17">
        <f>VLOOKUP(A28,[1]TDSheet!$A:$U,21,0)</f>
        <v>5.5</v>
      </c>
      <c r="V28" s="19">
        <v>31</v>
      </c>
      <c r="W28" s="18">
        <f t="shared" si="6"/>
        <v>170.5</v>
      </c>
    </row>
    <row r="29" spans="1:23" outlineLevel="2" x14ac:dyDescent="0.2">
      <c r="A29" s="6" t="s">
        <v>31</v>
      </c>
      <c r="B29" s="6" t="s">
        <v>12</v>
      </c>
      <c r="C29" s="10"/>
      <c r="D29" s="10">
        <v>114</v>
      </c>
      <c r="E29" s="10">
        <v>114</v>
      </c>
      <c r="F29" s="10"/>
      <c r="G29" s="17">
        <f>VLOOKUP(A29,[1]TDSheet!$A:$G,7,0)</f>
        <v>1</v>
      </c>
      <c r="J29" s="18">
        <f>VLOOKUP(A29,[1]TDSheet!$A:$V,22,0)*U29</f>
        <v>87</v>
      </c>
      <c r="L29" s="18">
        <f t="shared" si="1"/>
        <v>22.8</v>
      </c>
      <c r="M29" s="20">
        <f t="shared" si="2"/>
        <v>209.40000000000003</v>
      </c>
      <c r="N29" s="18">
        <f t="shared" si="3"/>
        <v>13.000000000000002</v>
      </c>
      <c r="O29" s="18">
        <f t="shared" si="4"/>
        <v>3.8157894736842106</v>
      </c>
      <c r="P29" s="18">
        <f>VLOOKUP(A29,[1]TDSheet!$A:$Q,17,0)</f>
        <v>0</v>
      </c>
      <c r="Q29" s="18">
        <f>VLOOKUP(A29,[1]TDSheet!$A:$R,18,0)</f>
        <v>13.2</v>
      </c>
      <c r="R29" s="18">
        <f>VLOOKUP(A29,[1]TDSheet!$A:$L,12,0)</f>
        <v>16.8</v>
      </c>
      <c r="T29" s="18">
        <f t="shared" si="5"/>
        <v>209.40000000000003</v>
      </c>
      <c r="U29" s="17">
        <f>VLOOKUP(A29,[1]TDSheet!$A:$U,21,0)</f>
        <v>3</v>
      </c>
      <c r="V29" s="19">
        <v>70</v>
      </c>
      <c r="W29" s="18">
        <f t="shared" si="6"/>
        <v>210</v>
      </c>
    </row>
    <row r="30" spans="1:23" outlineLevel="2" x14ac:dyDescent="0.2">
      <c r="A30" s="6" t="s">
        <v>32</v>
      </c>
      <c r="B30" s="6" t="s">
        <v>9</v>
      </c>
      <c r="C30" s="10">
        <v>313</v>
      </c>
      <c r="D30" s="10"/>
      <c r="E30" s="10">
        <v>209</v>
      </c>
      <c r="F30" s="10">
        <v>73</v>
      </c>
      <c r="G30" s="17">
        <f>VLOOKUP(A30,[1]TDSheet!$A:$G,7,0)</f>
        <v>0.25</v>
      </c>
      <c r="J30" s="18">
        <f>VLOOKUP(A30,[1]TDSheet!$A:$V,22,0)*U30</f>
        <v>144</v>
      </c>
      <c r="L30" s="18">
        <f t="shared" si="1"/>
        <v>41.8</v>
      </c>
      <c r="M30" s="20">
        <f t="shared" si="2"/>
        <v>326.39999999999998</v>
      </c>
      <c r="N30" s="18">
        <f t="shared" si="3"/>
        <v>13</v>
      </c>
      <c r="O30" s="18">
        <f t="shared" si="4"/>
        <v>5.1913875598086126</v>
      </c>
      <c r="P30" s="18">
        <f>VLOOKUP(A30,[1]TDSheet!$A:$Q,17,0)</f>
        <v>25.4</v>
      </c>
      <c r="Q30" s="18">
        <f>VLOOKUP(A30,[1]TDSheet!$A:$R,18,0)</f>
        <v>25.2</v>
      </c>
      <c r="R30" s="18">
        <f>VLOOKUP(A30,[1]TDSheet!$A:$L,12,0)</f>
        <v>35.799999999999997</v>
      </c>
      <c r="T30" s="18">
        <f t="shared" si="5"/>
        <v>81.599999999999994</v>
      </c>
      <c r="U30" s="17">
        <f>VLOOKUP(A30,[1]TDSheet!$A:$U,21,0)</f>
        <v>12</v>
      </c>
      <c r="V30" s="19">
        <v>28</v>
      </c>
      <c r="W30" s="18">
        <f t="shared" si="6"/>
        <v>84</v>
      </c>
    </row>
    <row r="31" spans="1:23" outlineLevel="2" x14ac:dyDescent="0.2">
      <c r="A31" s="6" t="s">
        <v>33</v>
      </c>
      <c r="B31" s="6" t="s">
        <v>12</v>
      </c>
      <c r="C31" s="10"/>
      <c r="D31" s="10">
        <v>259</v>
      </c>
      <c r="E31" s="10">
        <v>81</v>
      </c>
      <c r="F31" s="10">
        <v>176.2</v>
      </c>
      <c r="G31" s="17">
        <f>VLOOKUP(A31,[1]TDSheet!$A:$G,7,0)</f>
        <v>1</v>
      </c>
      <c r="J31" s="18">
        <f>VLOOKUP(A31,[1]TDSheet!$A:$V,22,0)*U31</f>
        <v>0</v>
      </c>
      <c r="L31" s="18">
        <f t="shared" si="1"/>
        <v>16.2</v>
      </c>
      <c r="M31" s="20">
        <f t="shared" si="2"/>
        <v>34.400000000000006</v>
      </c>
      <c r="N31" s="18">
        <f t="shared" si="3"/>
        <v>13</v>
      </c>
      <c r="O31" s="18">
        <f t="shared" si="4"/>
        <v>10.876543209876543</v>
      </c>
      <c r="P31" s="18">
        <f>VLOOKUP(A31,[1]TDSheet!$A:$Q,17,0)</f>
        <v>0.72</v>
      </c>
      <c r="Q31" s="18">
        <f>VLOOKUP(A31,[1]TDSheet!$A:$R,18,0)</f>
        <v>17.28</v>
      </c>
      <c r="R31" s="18">
        <f>VLOOKUP(A31,[1]TDSheet!$A:$L,12,0)</f>
        <v>0.72</v>
      </c>
      <c r="T31" s="18">
        <f t="shared" si="5"/>
        <v>34.400000000000006</v>
      </c>
      <c r="U31" s="17">
        <f>VLOOKUP(A31,[1]TDSheet!$A:$U,21,0)</f>
        <v>1.8</v>
      </c>
      <c r="V31" s="19">
        <v>20</v>
      </c>
      <c r="W31" s="18">
        <f t="shared" si="6"/>
        <v>36</v>
      </c>
    </row>
    <row r="32" spans="1:23" outlineLevel="2" x14ac:dyDescent="0.2">
      <c r="A32" s="6" t="s">
        <v>34</v>
      </c>
      <c r="B32" s="6" t="s">
        <v>9</v>
      </c>
      <c r="C32" s="10">
        <v>564</v>
      </c>
      <c r="D32" s="10">
        <v>276</v>
      </c>
      <c r="E32" s="10">
        <v>330</v>
      </c>
      <c r="F32" s="10">
        <v>430</v>
      </c>
      <c r="G32" s="17">
        <f>VLOOKUP(A32,[1]TDSheet!$A:$G,7,0)</f>
        <v>0.25</v>
      </c>
      <c r="J32" s="18">
        <f>VLOOKUP(A32,[1]TDSheet!$A:$V,22,0)*U32</f>
        <v>0</v>
      </c>
      <c r="L32" s="18">
        <f t="shared" si="1"/>
        <v>66</v>
      </c>
      <c r="M32" s="20">
        <f t="shared" si="2"/>
        <v>428</v>
      </c>
      <c r="N32" s="18">
        <f t="shared" si="3"/>
        <v>13</v>
      </c>
      <c r="O32" s="18">
        <f t="shared" si="4"/>
        <v>6.5151515151515156</v>
      </c>
      <c r="P32" s="18">
        <f>VLOOKUP(A32,[1]TDSheet!$A:$Q,17,0)</f>
        <v>81</v>
      </c>
      <c r="Q32" s="18">
        <f>VLOOKUP(A32,[1]TDSheet!$A:$R,18,0)</f>
        <v>71.8</v>
      </c>
      <c r="R32" s="18">
        <f>VLOOKUP(A32,[1]TDSheet!$A:$L,12,0)</f>
        <v>54.2</v>
      </c>
      <c r="T32" s="18">
        <f t="shared" si="5"/>
        <v>107</v>
      </c>
      <c r="U32" s="17">
        <f>VLOOKUP(A32,[1]TDSheet!$A:$U,21,0)</f>
        <v>12</v>
      </c>
      <c r="V32" s="19">
        <v>36</v>
      </c>
      <c r="W32" s="18">
        <f t="shared" si="6"/>
        <v>108</v>
      </c>
    </row>
    <row r="33" spans="1:23" outlineLevel="2" x14ac:dyDescent="0.2">
      <c r="A33" s="6" t="s">
        <v>35</v>
      </c>
      <c r="B33" s="6" t="s">
        <v>9</v>
      </c>
      <c r="C33" s="10">
        <v>921</v>
      </c>
      <c r="D33" s="10"/>
      <c r="E33" s="10">
        <v>339</v>
      </c>
      <c r="F33" s="10">
        <v>482</v>
      </c>
      <c r="G33" s="17">
        <f>VLOOKUP(A33,[1]TDSheet!$A:$G,7,0)</f>
        <v>0.25</v>
      </c>
      <c r="J33" s="18">
        <f>VLOOKUP(A33,[1]TDSheet!$A:$V,22,0)*U33</f>
        <v>0</v>
      </c>
      <c r="L33" s="18">
        <f t="shared" si="1"/>
        <v>67.8</v>
      </c>
      <c r="M33" s="20">
        <f t="shared" si="2"/>
        <v>399.4</v>
      </c>
      <c r="N33" s="18">
        <f t="shared" si="3"/>
        <v>13</v>
      </c>
      <c r="O33" s="18">
        <f t="shared" si="4"/>
        <v>7.1091445427728619</v>
      </c>
      <c r="P33" s="18">
        <f>VLOOKUP(A33,[1]TDSheet!$A:$Q,17,0)</f>
        <v>80</v>
      </c>
      <c r="Q33" s="18">
        <f>VLOOKUP(A33,[1]TDSheet!$A:$R,18,0)</f>
        <v>56</v>
      </c>
      <c r="R33" s="18">
        <f>VLOOKUP(A33,[1]TDSheet!$A:$L,12,0)</f>
        <v>52.6</v>
      </c>
      <c r="T33" s="18">
        <f t="shared" si="5"/>
        <v>99.85</v>
      </c>
      <c r="U33" s="17">
        <f>VLOOKUP(A33,[1]TDSheet!$A:$U,21,0)</f>
        <v>12</v>
      </c>
      <c r="V33" s="19">
        <v>34</v>
      </c>
      <c r="W33" s="18">
        <f t="shared" si="6"/>
        <v>102</v>
      </c>
    </row>
    <row r="34" spans="1:23" outlineLevel="2" x14ac:dyDescent="0.2">
      <c r="A34" s="6" t="s">
        <v>36</v>
      </c>
      <c r="B34" s="6" t="s">
        <v>12</v>
      </c>
      <c r="C34" s="10">
        <v>845</v>
      </c>
      <c r="D34" s="10">
        <v>645</v>
      </c>
      <c r="E34" s="10">
        <v>850</v>
      </c>
      <c r="F34" s="10">
        <v>490</v>
      </c>
      <c r="G34" s="17">
        <f>VLOOKUP(A34,[1]TDSheet!$A:$G,7,0)</f>
        <v>1</v>
      </c>
      <c r="J34" s="18">
        <f>VLOOKUP(A34,[1]TDSheet!$A:$V,22,0)*U34</f>
        <v>595</v>
      </c>
      <c r="L34" s="18">
        <f t="shared" si="1"/>
        <v>170</v>
      </c>
      <c r="M34" s="20">
        <v>1200</v>
      </c>
      <c r="N34" s="18">
        <f t="shared" si="3"/>
        <v>13.441176470588236</v>
      </c>
      <c r="O34" s="18">
        <f t="shared" si="4"/>
        <v>6.382352941176471</v>
      </c>
      <c r="P34" s="18">
        <f>VLOOKUP(A34,[1]TDSheet!$A:$Q,17,0)</f>
        <v>147</v>
      </c>
      <c r="Q34" s="18">
        <f>VLOOKUP(A34,[1]TDSheet!$A:$R,18,0)</f>
        <v>139</v>
      </c>
      <c r="R34" s="18">
        <f>VLOOKUP(A34,[1]TDSheet!$A:$L,12,0)</f>
        <v>155</v>
      </c>
      <c r="T34" s="18">
        <f t="shared" si="5"/>
        <v>1200</v>
      </c>
      <c r="U34" s="17">
        <f>VLOOKUP(A34,[1]TDSheet!$A:$U,21,0)</f>
        <v>5</v>
      </c>
      <c r="V34" s="19">
        <v>240</v>
      </c>
      <c r="W34" s="18">
        <f t="shared" si="6"/>
        <v>1200</v>
      </c>
    </row>
    <row r="35" spans="1:23" outlineLevel="2" x14ac:dyDescent="0.2">
      <c r="A35" s="6" t="s">
        <v>54</v>
      </c>
      <c r="B35" s="22" t="s">
        <v>9</v>
      </c>
      <c r="C35" s="10"/>
      <c r="D35" s="10"/>
      <c r="E35" s="10"/>
      <c r="F35" s="10"/>
      <c r="G35" s="17">
        <v>0.7</v>
      </c>
      <c r="M35" s="20">
        <v>100</v>
      </c>
      <c r="S35" s="23" t="s">
        <v>55</v>
      </c>
      <c r="T35" s="18">
        <f t="shared" si="5"/>
        <v>70</v>
      </c>
      <c r="U35" s="17">
        <v>6</v>
      </c>
      <c r="V35" s="19">
        <v>17</v>
      </c>
      <c r="W35" s="18">
        <f t="shared" ref="W35" si="8">V35*U35*G35</f>
        <v>71.399999999999991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2023-08-18T09:51:57Z</dcterms:modified>
</cp:coreProperties>
</file>