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8,23 филиалы\"/>
    </mc:Choice>
  </mc:AlternateContent>
  <xr:revisionPtr revIDLastSave="0" documentId="13_ncr:1_{57DD3C03-8A22-4786-919A-BD1FCC2F9178}" xr6:coauthVersionLast="45" xr6:coauthVersionMax="45" xr10:uidLastSave="{00000000-0000-0000-0000-000000000000}"/>
  <bookViews>
    <workbookView xWindow="-120" yWindow="-120" windowWidth="29040" windowHeight="15840" tabRatio="303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6" i="1"/>
  <c r="H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6" i="1"/>
  <c r="F5" i="1"/>
  <c r="E5" i="1"/>
  <c r="R5" i="1"/>
  <c r="Q5" i="1"/>
  <c r="P5" i="1"/>
  <c r="M5" i="1"/>
  <c r="K5" i="1"/>
  <c r="J5" i="1"/>
  <c r="I5" i="1"/>
  <c r="T5" i="1" l="1"/>
  <c r="L5" i="1"/>
</calcChain>
</file>

<file path=xl/sharedStrings.xml><?xml version="1.0" encoding="utf-8"?>
<sst xmlns="http://schemas.openxmlformats.org/spreadsheetml/2006/main" count="74" uniqueCount="47">
  <si>
    <t>Период: 16.08.2023 - 23.08.2023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</si>
  <si>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</si>
  <si>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</si>
  <si>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</si>
  <si>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</si>
  <si>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</si>
  <si>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</si>
  <si>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</si>
  <si>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016  Сосиски Вязанка Молочные, Вязанка вискофан  ВЕС.ПОКОМ</t>
  </si>
  <si>
    <t>кг</t>
  </si>
  <si>
    <t>017  Сосиски Вязанка Сливочные, Вязанка амицел ВЕС.ПОКОМ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</si>
  <si>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</si>
  <si>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</si>
  <si>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</si>
  <si>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</si>
  <si>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</si>
  <si>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</si>
  <si>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</si>
  <si>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</si>
  <si>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</si>
  <si>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</si>
  <si>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</si>
  <si>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</si>
  <si>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</si>
  <si>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</si>
  <si>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</si>
  <si>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</si>
  <si>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</si>
  <si>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318 Сосиски Датские ТМ Зареченские колбасы ТС Зареченские п полиамид в модифициров  ПОКОМ</t>
  </si>
  <si>
    <t>082  Колбаса Стародворская, 0,4кг, ТС Старый двор 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</si>
  <si>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</si>
  <si>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</si>
  <si>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</si>
  <si>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</si>
  <si>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320 Сосиски Сочинки ТМ Стародворье с сочным окороком в оболочке полиамид в модиф газ 0,4 кг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</si>
  <si>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</si>
  <si>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</si>
  <si>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</si>
  <si>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</si>
  <si>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</si>
  <si>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</si>
  <si>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</si>
  <si>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03,08</t>
  </si>
  <si>
    <t>ср 09,08</t>
  </si>
  <si>
    <t>коментарий</t>
  </si>
  <si>
    <t>вес</t>
  </si>
  <si>
    <t>ср 16,08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</si>
</sst>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/>
    <xf numFmtId="164" fontId="0" fillId="0" borderId="3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16,08,23%20&#1050;&#1048;/&#1076;&#1074;%2016,08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09.08.2023 - 16.08.2023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26,07</v>
          </cell>
          <cell r="Q3" t="str">
            <v>ср 03,08</v>
          </cell>
          <cell r="R3" t="str">
            <v>ср 09,08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10065.503999999999</v>
          </cell>
          <cell r="F5">
            <v>5430.9169999999995</v>
          </cell>
          <cell r="H5">
            <v>0</v>
          </cell>
          <cell r="I5">
            <v>0</v>
          </cell>
          <cell r="J5">
            <v>2567.3055000000004</v>
          </cell>
          <cell r="K5">
            <v>0</v>
          </cell>
          <cell r="L5">
            <v>2013.1008000000002</v>
          </cell>
          <cell r="M5">
            <v>15390</v>
          </cell>
          <cell r="P5">
            <v>1937.5456000000004</v>
          </cell>
          <cell r="Q5">
            <v>1753.3732000000005</v>
          </cell>
          <cell r="R5">
            <v>1612.5992000000001</v>
          </cell>
        </row>
        <row r="6">
          <cell r="A6" t="str">
            <v>016  Сосиски Вязанка Молочные, Вязанка вискофан  ВЕС.ПОКОМ</v>
          </cell>
          <cell r="B6" t="str">
            <v>кг</v>
          </cell>
          <cell r="C6">
            <v>94.733000000000004</v>
          </cell>
          <cell r="E6">
            <v>74.495999999999995</v>
          </cell>
          <cell r="F6">
            <v>-2.9380000000000002</v>
          </cell>
          <cell r="G6">
            <v>1</v>
          </cell>
          <cell r="J6">
            <v>15.102899999999998</v>
          </cell>
          <cell r="L6">
            <v>14.899199999999999</v>
          </cell>
          <cell r="M6">
            <v>120</v>
          </cell>
          <cell r="N6">
            <v>8.8706037908075608</v>
          </cell>
          <cell r="O6">
            <v>0.8164800794673539</v>
          </cell>
          <cell r="P6">
            <v>14.065999999999999</v>
          </cell>
          <cell r="Q6">
            <v>8.4285999999999994</v>
          </cell>
          <cell r="R6">
            <v>9.4504000000000001</v>
          </cell>
        </row>
        <row r="7">
          <cell r="A7" t="str">
            <v>017  Сосиски Вязанка Сливочные, Вязанка амицел ВЕС.ПОКОМ</v>
          </cell>
          <cell r="B7" t="str">
            <v>кг</v>
          </cell>
          <cell r="C7">
            <v>107.512</v>
          </cell>
          <cell r="E7">
            <v>84.081000000000003</v>
          </cell>
          <cell r="F7">
            <v>0.14099999999999999</v>
          </cell>
          <cell r="G7">
            <v>1</v>
          </cell>
          <cell r="J7">
            <v>24.270400000000016</v>
          </cell>
          <cell r="L7">
            <v>16.816200000000002</v>
          </cell>
          <cell r="M7">
            <v>125</v>
          </cell>
          <cell r="N7">
            <v>8.8849680665072963</v>
          </cell>
          <cell r="O7">
            <v>1.4516597090900447</v>
          </cell>
          <cell r="P7">
            <v>17.448599999999999</v>
          </cell>
          <cell r="Q7">
            <v>10.4222</v>
          </cell>
          <cell r="R7">
            <v>12.086400000000001</v>
          </cell>
        </row>
        <row r="8">
          <cell r="A8" t="str">
            <v>030  Сосиски Вязанка Молочные, Вязанка вискофан МГС, 0.45кг, ПОКОМ</v>
          </cell>
          <cell r="B8" t="str">
            <v>шт</v>
          </cell>
          <cell r="C8">
            <v>220</v>
          </cell>
          <cell r="D8">
            <v>60</v>
          </cell>
          <cell r="E8">
            <v>206</v>
          </cell>
          <cell r="F8">
            <v>-1</v>
          </cell>
          <cell r="G8">
            <v>0.45</v>
          </cell>
          <cell r="J8">
            <v>124.39999999999998</v>
          </cell>
          <cell r="L8">
            <v>41.2</v>
          </cell>
          <cell r="M8">
            <v>330</v>
          </cell>
          <cell r="N8">
            <v>11.004854368932037</v>
          </cell>
          <cell r="O8">
            <v>2.9951456310679605</v>
          </cell>
          <cell r="P8">
            <v>45.6</v>
          </cell>
          <cell r="Q8">
            <v>33.6</v>
          </cell>
          <cell r="R8">
            <v>40.4</v>
          </cell>
        </row>
        <row r="9">
          <cell r="A9" t="str">
            <v>032  Сосиски Вязанка Сливочные, Вязанка амицел МГС, 0.45кг, ПОКОМ</v>
          </cell>
          <cell r="B9" t="str">
            <v>шт</v>
          </cell>
          <cell r="C9">
            <v>253</v>
          </cell>
          <cell r="D9">
            <v>102</v>
          </cell>
          <cell r="E9">
            <v>236</v>
          </cell>
          <cell r="F9">
            <v>26</v>
          </cell>
          <cell r="G9">
            <v>0.45</v>
          </cell>
          <cell r="J9">
            <v>95.600000000000023</v>
          </cell>
          <cell r="L9">
            <v>47.2</v>
          </cell>
          <cell r="M9">
            <v>390</v>
          </cell>
          <cell r="N9">
            <v>10.838983050847457</v>
          </cell>
          <cell r="O9">
            <v>2.5762711864406782</v>
          </cell>
          <cell r="P9">
            <v>49.2</v>
          </cell>
          <cell r="Q9">
            <v>37.799999999999997</v>
          </cell>
          <cell r="R9">
            <v>40.6</v>
          </cell>
        </row>
        <row r="10">
          <cell r="A10" t="str">
            <v>082  Колбаса Стародворская, 0,4кг, ТС Старый двор  ПОКОМ</v>
          </cell>
          <cell r="B10" t="str">
            <v>шт</v>
          </cell>
          <cell r="C10">
            <v>97</v>
          </cell>
          <cell r="E10">
            <v>4</v>
          </cell>
          <cell r="F10">
            <v>93</v>
          </cell>
          <cell r="G10">
            <v>0.4</v>
          </cell>
          <cell r="J10">
            <v>0</v>
          </cell>
          <cell r="L10">
            <v>0.8</v>
          </cell>
          <cell r="N10">
            <v>116.25</v>
          </cell>
          <cell r="O10">
            <v>116.25</v>
          </cell>
          <cell r="P10">
            <v>1</v>
          </cell>
          <cell r="Q10">
            <v>1.8</v>
          </cell>
          <cell r="R10">
            <v>1</v>
          </cell>
        </row>
        <row r="11">
          <cell r="A11" t="str">
            <v>096  Сосиски Баварские,  0.42кг,ПОКОМ</v>
          </cell>
          <cell r="B11" t="str">
            <v>шт</v>
          </cell>
          <cell r="C11">
            <v>25</v>
          </cell>
          <cell r="D11">
            <v>354</v>
          </cell>
          <cell r="E11">
            <v>82</v>
          </cell>
          <cell r="F11">
            <v>266</v>
          </cell>
          <cell r="G11">
            <v>0.42</v>
          </cell>
          <cell r="J11">
            <v>42.200000000000017</v>
          </cell>
          <cell r="L11">
            <v>16.399999999999999</v>
          </cell>
          <cell r="N11">
            <v>18.792682926829272</v>
          </cell>
          <cell r="O11">
            <v>18.792682926829272</v>
          </cell>
          <cell r="P11">
            <v>32.200000000000003</v>
          </cell>
          <cell r="Q11">
            <v>49</v>
          </cell>
          <cell r="R11">
            <v>36.200000000000003</v>
          </cell>
        </row>
        <row r="12">
          <cell r="A12" t="str">
            <v>201  Ветчина Нежная ТМ Особый рецепт, (2,5кг), ПОКОМ</v>
          </cell>
          <cell r="B12" t="str">
            <v>кг</v>
          </cell>
          <cell r="C12">
            <v>2269.6030000000001</v>
          </cell>
          <cell r="D12">
            <v>822.86</v>
          </cell>
          <cell r="E12">
            <v>1816.597</v>
          </cell>
          <cell r="F12">
            <v>906.49099999999999</v>
          </cell>
          <cell r="G12">
            <v>1</v>
          </cell>
          <cell r="J12">
            <v>695.70170000000007</v>
          </cell>
          <cell r="L12">
            <v>363.31939999999997</v>
          </cell>
          <cell r="M12">
            <v>2750</v>
          </cell>
          <cell r="N12">
            <v>11.978971395416815</v>
          </cell>
          <cell r="O12">
            <v>4.4098737914903534</v>
          </cell>
          <cell r="P12">
            <v>404.44420000000002</v>
          </cell>
          <cell r="Q12">
            <v>297.86219999999997</v>
          </cell>
          <cell r="R12">
            <v>340.94720000000001</v>
          </cell>
        </row>
        <row r="13">
          <cell r="A13" t="str">
            <v>217  Колбаса Докторская Дугушка, ВЕС, НЕ ГОСТ, ТМ Стародворье ПОКОМ</v>
          </cell>
          <cell r="B13" t="str">
            <v>кг</v>
          </cell>
          <cell r="C13">
            <v>38.176000000000002</v>
          </cell>
          <cell r="D13">
            <v>157.91</v>
          </cell>
          <cell r="E13">
            <v>89.872</v>
          </cell>
          <cell r="F13">
            <v>81.563999999999993</v>
          </cell>
          <cell r="G13">
            <v>1</v>
          </cell>
          <cell r="J13">
            <v>28.749400000000023</v>
          </cell>
          <cell r="L13">
            <v>17.974399999999999</v>
          </cell>
          <cell r="M13">
            <v>100</v>
          </cell>
          <cell r="N13">
            <v>11.700718800071213</v>
          </cell>
          <cell r="O13">
            <v>6.137250756631655</v>
          </cell>
          <cell r="P13">
            <v>17.943000000000001</v>
          </cell>
          <cell r="Q13">
            <v>19.916399999999999</v>
          </cell>
          <cell r="R13">
            <v>18.860400000000002</v>
          </cell>
        </row>
        <row r="14">
          <cell r="A14" t="str">
            <v>219  Колбаса Докторская Особая ТМ Особый рецепт, ВЕС  ПОКОМ</v>
          </cell>
          <cell r="B14" t="str">
            <v>кг</v>
          </cell>
          <cell r="C14">
            <v>1924.7159999999999</v>
          </cell>
          <cell r="D14">
            <v>813.6</v>
          </cell>
          <cell r="E14">
            <v>1518.1859999999999</v>
          </cell>
          <cell r="F14">
            <v>907.31</v>
          </cell>
          <cell r="G14">
            <v>1</v>
          </cell>
          <cell r="J14">
            <v>237.97920000000033</v>
          </cell>
          <cell r="L14">
            <v>303.63720000000001</v>
          </cell>
          <cell r="M14">
            <v>2500</v>
          </cell>
          <cell r="N14">
            <v>12.005410404258766</v>
          </cell>
          <cell r="O14">
            <v>3.7719001492570743</v>
          </cell>
          <cell r="P14">
            <v>325.3408</v>
          </cell>
          <cell r="Q14">
            <v>258.57440000000003</v>
          </cell>
          <cell r="R14">
            <v>241.95120000000003</v>
          </cell>
        </row>
        <row r="15">
          <cell r="A15" t="str">
            <v>229  Колбаса Молочная Дугушка, в/у, ВЕС, ТМ Стародворье   ПОКОМ</v>
          </cell>
          <cell r="B15" t="str">
            <v>кг</v>
          </cell>
          <cell r="C15">
            <v>42.497999999999998</v>
          </cell>
          <cell r="D15">
            <v>115.68</v>
          </cell>
          <cell r="E15">
            <v>61.293999999999997</v>
          </cell>
          <cell r="F15">
            <v>79.328000000000003</v>
          </cell>
          <cell r="G15">
            <v>1</v>
          </cell>
          <cell r="J15">
            <v>0</v>
          </cell>
          <cell r="L15">
            <v>12.258799999999999</v>
          </cell>
          <cell r="M15">
            <v>70</v>
          </cell>
          <cell r="N15">
            <v>12.181290175221067</v>
          </cell>
          <cell r="O15">
            <v>6.4711064704538792</v>
          </cell>
          <cell r="P15">
            <v>11.983599999999999</v>
          </cell>
          <cell r="Q15">
            <v>14.902000000000001</v>
          </cell>
          <cell r="R15">
            <v>10.633199999999999</v>
          </cell>
        </row>
        <row r="16">
          <cell r="A16" t="str">
            <v>230  Колбаса Молочная Особая ТМ Особый рецепт, п/а, ВЕС. ПОКОМ</v>
          </cell>
          <cell r="B16" t="str">
            <v>кг</v>
          </cell>
          <cell r="C16">
            <v>1659.6890000000001</v>
          </cell>
          <cell r="D16">
            <v>711.625</v>
          </cell>
          <cell r="E16">
            <v>1286.646</v>
          </cell>
          <cell r="F16">
            <v>857.31200000000001</v>
          </cell>
          <cell r="G16">
            <v>1</v>
          </cell>
          <cell r="J16">
            <v>72.764000000000124</v>
          </cell>
          <cell r="L16">
            <v>257.32920000000001</v>
          </cell>
          <cell r="M16">
            <v>2150</v>
          </cell>
          <cell r="N16">
            <v>11.969399508489515</v>
          </cell>
          <cell r="O16">
            <v>3.6143430283077089</v>
          </cell>
          <cell r="P16">
            <v>272.44560000000001</v>
          </cell>
          <cell r="Q16">
            <v>213.31060000000002</v>
          </cell>
          <cell r="R16">
            <v>191.108</v>
          </cell>
        </row>
        <row r="17">
          <cell r="A17" t="str">
            <v>235  Колбаса Особая ТМ Особый рецепт, ВЕС, ТМ Стародворье ПОКОМ</v>
          </cell>
          <cell r="B17" t="str">
            <v>кг</v>
          </cell>
          <cell r="C17">
            <v>1284.8389999999999</v>
          </cell>
          <cell r="D17">
            <v>1106.9949999999999</v>
          </cell>
          <cell r="E17">
            <v>1482.5150000000001</v>
          </cell>
          <cell r="F17">
            <v>641.28800000000001</v>
          </cell>
          <cell r="G17">
            <v>1</v>
          </cell>
          <cell r="J17">
            <v>289.51900000000001</v>
          </cell>
          <cell r="L17">
            <v>296.50300000000004</v>
          </cell>
          <cell r="M17">
            <v>2300</v>
          </cell>
          <cell r="N17">
            <v>10.896372043453184</v>
          </cell>
          <cell r="O17">
            <v>3.1392835822909038</v>
          </cell>
          <cell r="P17">
            <v>263.85839999999996</v>
          </cell>
          <cell r="Q17">
            <v>227.05</v>
          </cell>
          <cell r="R17">
            <v>225.96799999999999</v>
          </cell>
        </row>
        <row r="18">
          <cell r="A18" t="str">
            <v>236  Колбаса Рубленая ЗАПЕЧ. Дугушка ТМ Стародворье, вектор, в/к    ПОКОМ</v>
          </cell>
          <cell r="B18" t="str">
            <v>кг</v>
          </cell>
          <cell r="C18">
            <v>55.795999999999999</v>
          </cell>
          <cell r="D18">
            <v>332.75599999999997</v>
          </cell>
          <cell r="E18">
            <v>131.88200000000001</v>
          </cell>
          <cell r="F18">
            <v>224.19200000000001</v>
          </cell>
          <cell r="G18">
            <v>1</v>
          </cell>
          <cell r="J18">
            <v>53.239399999999961</v>
          </cell>
          <cell r="L18">
            <v>26.3764</v>
          </cell>
          <cell r="M18">
            <v>35</v>
          </cell>
          <cell r="N18">
            <v>11.845111539103135</v>
          </cell>
          <cell r="O18">
            <v>10.518167756024322</v>
          </cell>
          <cell r="P18">
            <v>34.072400000000002</v>
          </cell>
          <cell r="Q18">
            <v>41.5396</v>
          </cell>
          <cell r="R18">
            <v>38.630399999999995</v>
          </cell>
        </row>
        <row r="19">
          <cell r="A19" t="str">
            <v>239  Колбаса Салями запеч Дугушка, оболочка вектор, ВЕС, ТМ Стародворье  ПОКОМ</v>
          </cell>
          <cell r="B19" t="str">
            <v>кг</v>
          </cell>
          <cell r="C19">
            <v>128.47900000000001</v>
          </cell>
          <cell r="E19">
            <v>87.040999999999997</v>
          </cell>
          <cell r="F19">
            <v>22.963999999999999</v>
          </cell>
          <cell r="G19">
            <v>1</v>
          </cell>
          <cell r="J19">
            <v>20.441799999999994</v>
          </cell>
          <cell r="L19">
            <v>17.408200000000001</v>
          </cell>
          <cell r="M19">
            <v>130</v>
          </cell>
          <cell r="N19">
            <v>9.9611562367160307</v>
          </cell>
          <cell r="O19">
            <v>2.4934111510667383</v>
          </cell>
          <cell r="P19">
            <v>20.8612</v>
          </cell>
          <cell r="Q19">
            <v>12.6568</v>
          </cell>
          <cell r="R19">
            <v>13.0138</v>
          </cell>
        </row>
        <row r="20">
          <cell r="A20" t="str">
            <v>248  Сардельки Сочные ТМ Особый рецепт,   ПОКОМ</v>
          </cell>
          <cell r="B20" t="str">
            <v>кг</v>
          </cell>
          <cell r="C20">
            <v>106.111</v>
          </cell>
          <cell r="D20">
            <v>262.68</v>
          </cell>
          <cell r="E20">
            <v>157.99199999999999</v>
          </cell>
          <cell r="F20">
            <v>178.101</v>
          </cell>
          <cell r="G20">
            <v>1</v>
          </cell>
          <cell r="J20">
            <v>31.607799999999969</v>
          </cell>
          <cell r="L20">
            <v>31.598399999999998</v>
          </cell>
          <cell r="M20">
            <v>160</v>
          </cell>
          <cell r="N20">
            <v>11.700237986733507</v>
          </cell>
          <cell r="O20">
            <v>6.6366904653400169</v>
          </cell>
          <cell r="P20">
            <v>35.9544</v>
          </cell>
          <cell r="Q20">
            <v>38.6434</v>
          </cell>
          <cell r="R20">
            <v>32.775799999999997</v>
          </cell>
        </row>
        <row r="21">
          <cell r="A21" t="str">
            <v>250  Сардельки стародворские с говядиной в обол. NDX, ВЕС. ПОКОМ</v>
          </cell>
          <cell r="B21" t="str">
            <v>кг</v>
          </cell>
          <cell r="C21">
            <v>218.10599999999999</v>
          </cell>
          <cell r="D21">
            <v>32.759</v>
          </cell>
          <cell r="E21">
            <v>180.69300000000001</v>
          </cell>
          <cell r="F21">
            <v>16.567</v>
          </cell>
          <cell r="G21">
            <v>1</v>
          </cell>
          <cell r="J21">
            <v>144.69720000000004</v>
          </cell>
          <cell r="L21">
            <v>36.138600000000004</v>
          </cell>
          <cell r="M21">
            <v>270</v>
          </cell>
          <cell r="N21">
            <v>11.933616686866674</v>
          </cell>
          <cell r="O21">
            <v>4.4623809444748836</v>
          </cell>
          <cell r="P21">
            <v>42.301400000000001</v>
          </cell>
          <cell r="Q21">
            <v>32.2318</v>
          </cell>
          <cell r="R21">
            <v>40.992200000000004</v>
          </cell>
        </row>
        <row r="22">
          <cell r="A22" t="str">
            <v>254  Сосиски Датские, ВЕС, ТМ КОЛБАСНЫЙ СТАНДАРТ ПОКОМ</v>
          </cell>
          <cell r="B22" t="str">
            <v>кг</v>
          </cell>
          <cell r="E22">
            <v>2.6419999999999999</v>
          </cell>
          <cell r="F22">
            <v>-2.6419999999999999</v>
          </cell>
          <cell r="G22">
            <v>0</v>
          </cell>
          <cell r="J22">
            <v>0</v>
          </cell>
          <cell r="L22">
            <v>0.52839999999999998</v>
          </cell>
          <cell r="M22">
            <v>0</v>
          </cell>
          <cell r="N22">
            <v>-5</v>
          </cell>
          <cell r="O22">
            <v>-5</v>
          </cell>
          <cell r="P22">
            <v>0</v>
          </cell>
          <cell r="Q22">
            <v>0</v>
          </cell>
          <cell r="R22">
            <v>0</v>
          </cell>
        </row>
        <row r="23">
          <cell r="A23" t="str">
            <v>255  Сосиски Молочные для завтрака ТМ Особый рецепт, п/а МГС, ВЕС, ТМ Стародворье  ПОКОМ</v>
          </cell>
          <cell r="B23" t="str">
            <v>кг</v>
          </cell>
          <cell r="C23">
            <v>270.19099999999997</v>
          </cell>
          <cell r="E23">
            <v>197.71799999999999</v>
          </cell>
          <cell r="F23">
            <v>-8.7159999999999993</v>
          </cell>
          <cell r="G23">
            <v>1</v>
          </cell>
          <cell r="J23">
            <v>261.17020000000002</v>
          </cell>
          <cell r="L23">
            <v>39.543599999999998</v>
          </cell>
          <cell r="M23">
            <v>220</v>
          </cell>
          <cell r="N23">
            <v>11.947678006049021</v>
          </cell>
          <cell r="O23">
            <v>6.3841987072497197</v>
          </cell>
          <cell r="P23">
            <v>54.27</v>
          </cell>
          <cell r="Q23">
            <v>29.174799999999998</v>
          </cell>
          <cell r="R23">
            <v>59.964200000000005</v>
          </cell>
        </row>
        <row r="24">
          <cell r="A24" t="str">
            <v>257  Сосиски Молочные оригинальные ТМ Особый рецепт, ВЕС.   ПОКОМ</v>
          </cell>
          <cell r="B24" t="str">
            <v>кг</v>
          </cell>
          <cell r="C24">
            <v>226.91800000000001</v>
          </cell>
          <cell r="E24">
            <v>91.397999999999996</v>
          </cell>
          <cell r="F24">
            <v>101.81399999999999</v>
          </cell>
          <cell r="G24">
            <v>1</v>
          </cell>
          <cell r="J24">
            <v>6.6698999999999842</v>
          </cell>
          <cell r="L24">
            <v>18.279599999999999</v>
          </cell>
          <cell r="M24">
            <v>110</v>
          </cell>
          <cell r="N24">
            <v>11.952334843213199</v>
          </cell>
          <cell r="O24">
            <v>5.9346976957920301</v>
          </cell>
          <cell r="P24">
            <v>29.732199999999999</v>
          </cell>
          <cell r="Q24">
            <v>12.831200000000001</v>
          </cell>
          <cell r="R24">
            <v>17.897399999999998</v>
          </cell>
        </row>
        <row r="25">
          <cell r="A25" t="str">
            <v>265  Колбаса Балыкбургская, ВЕС, ТМ Баварушка  ПОКОМ</v>
          </cell>
          <cell r="B25" t="str">
            <v>кг</v>
          </cell>
          <cell r="C25">
            <v>625.36199999999997</v>
          </cell>
          <cell r="D25">
            <v>181.92599999999999</v>
          </cell>
          <cell r="E25">
            <v>588.88400000000001</v>
          </cell>
          <cell r="F25">
            <v>107.776</v>
          </cell>
          <cell r="G25">
            <v>1</v>
          </cell>
          <cell r="J25">
            <v>197.29419999999999</v>
          </cell>
          <cell r="L25">
            <v>117.77680000000001</v>
          </cell>
          <cell r="M25">
            <v>990</v>
          </cell>
          <cell r="N25">
            <v>10.995970343904743</v>
          </cell>
          <cell r="O25">
            <v>2.5902401831260482</v>
          </cell>
          <cell r="P25">
            <v>112.77439999999999</v>
          </cell>
          <cell r="Q25">
            <v>84.924599999999998</v>
          </cell>
          <cell r="R25">
            <v>91.1922</v>
          </cell>
        </row>
        <row r="26">
          <cell r="A26" t="str">
            <v>266  Колбаса Филейбургская с сочным окороком, ВЕС, ТМ Баварушка  ПОКОМ</v>
          </cell>
          <cell r="B26" t="str">
            <v>кг</v>
          </cell>
          <cell r="C26">
            <v>460.03199999999998</v>
          </cell>
          <cell r="D26">
            <v>51.015000000000001</v>
          </cell>
          <cell r="E26">
            <v>369.577</v>
          </cell>
          <cell r="F26">
            <v>64.813000000000002</v>
          </cell>
          <cell r="G26">
            <v>1</v>
          </cell>
          <cell r="J26">
            <v>135.54179999999999</v>
          </cell>
          <cell r="L26">
            <v>73.915400000000005</v>
          </cell>
          <cell r="M26">
            <v>610</v>
          </cell>
          <cell r="N26">
            <v>10.963274229727499</v>
          </cell>
          <cell r="O26">
            <v>2.7105961680515831</v>
          </cell>
          <cell r="P26">
            <v>75.739800000000002</v>
          </cell>
          <cell r="Q26">
            <v>52.626400000000004</v>
          </cell>
          <cell r="R26">
            <v>59.123800000000003</v>
          </cell>
        </row>
        <row r="27">
          <cell r="A27" t="str">
            <v>273  Сосиски Сочинки с сочной грудинкой, МГС 0.4кг,   ПОКОМ</v>
          </cell>
          <cell r="B27" t="str">
            <v>шт</v>
          </cell>
          <cell r="D27">
            <v>600</v>
          </cell>
          <cell r="E27">
            <v>250</v>
          </cell>
          <cell r="F27">
            <v>335</v>
          </cell>
          <cell r="G27">
            <v>0.4</v>
          </cell>
          <cell r="J27">
            <v>0</v>
          </cell>
          <cell r="L27">
            <v>50</v>
          </cell>
          <cell r="M27">
            <v>260</v>
          </cell>
          <cell r="N27">
            <v>11.9</v>
          </cell>
          <cell r="O27">
            <v>6.7</v>
          </cell>
          <cell r="P27">
            <v>3.4</v>
          </cell>
          <cell r="Q27">
            <v>76</v>
          </cell>
          <cell r="R27">
            <v>13.4</v>
          </cell>
        </row>
        <row r="28">
          <cell r="A28" t="str">
            <v>301  Сосиски Сочинки по-баварски с сыром,  0.4кг, ТМ Стародворье  ПОКОМ</v>
          </cell>
          <cell r="B28" t="str">
            <v>шт</v>
          </cell>
          <cell r="D28">
            <v>504</v>
          </cell>
          <cell r="E28">
            <v>391</v>
          </cell>
          <cell r="F28">
            <v>113</v>
          </cell>
          <cell r="G28">
            <v>0.4</v>
          </cell>
          <cell r="J28">
            <v>0</v>
          </cell>
          <cell r="L28">
            <v>78.2</v>
          </cell>
          <cell r="M28">
            <v>740</v>
          </cell>
          <cell r="N28">
            <v>10.907928388746802</v>
          </cell>
          <cell r="O28">
            <v>1.4450127877237851</v>
          </cell>
          <cell r="P28">
            <v>0</v>
          </cell>
          <cell r="Q28">
            <v>56.8</v>
          </cell>
          <cell r="R28">
            <v>0</v>
          </cell>
        </row>
        <row r="29">
          <cell r="A29" t="str">
            <v>302  Сосиски Сочинки по-баварски,  0.4кг, ТМ Стародворье  ПОКОМ</v>
          </cell>
          <cell r="B29" t="str">
            <v>шт</v>
          </cell>
          <cell r="D29">
            <v>654</v>
          </cell>
          <cell r="E29">
            <v>309</v>
          </cell>
          <cell r="F29">
            <v>339</v>
          </cell>
          <cell r="G29">
            <v>0.4</v>
          </cell>
          <cell r="J29">
            <v>0</v>
          </cell>
          <cell r="L29">
            <v>61.8</v>
          </cell>
          <cell r="M29">
            <v>400</v>
          </cell>
          <cell r="N29">
            <v>11.957928802588997</v>
          </cell>
          <cell r="O29">
            <v>5.4854368932038842</v>
          </cell>
          <cell r="P29">
            <v>12</v>
          </cell>
          <cell r="Q29">
            <v>88.2</v>
          </cell>
          <cell r="R29">
            <v>35.799999999999997</v>
          </cell>
        </row>
        <row r="30">
          <cell r="A30" t="str">
            <v>318 Сосиски Датские ТМ Зареченские колбасы ТС Зареченские п полиамид в модифициров  ПОКОМ</v>
          </cell>
          <cell r="B30" t="str">
            <v>кг</v>
          </cell>
          <cell r="C30">
            <v>354.58199999999999</v>
          </cell>
          <cell r="E30">
            <v>221.99</v>
          </cell>
          <cell r="F30">
            <v>84.552000000000007</v>
          </cell>
          <cell r="G30">
            <v>1</v>
          </cell>
          <cell r="J30">
            <v>90.356599999999986</v>
          </cell>
          <cell r="L30">
            <v>44.398000000000003</v>
          </cell>
          <cell r="M30">
            <v>350</v>
          </cell>
          <cell r="N30">
            <v>11.822798324248838</v>
          </cell>
          <cell r="O30">
            <v>3.9395603405558801</v>
          </cell>
          <cell r="P30">
            <v>60.909599999999998</v>
          </cell>
          <cell r="Q30">
            <v>36.8782</v>
          </cell>
          <cell r="R30">
            <v>40.604599999999998</v>
          </cell>
        </row>
        <row r="31">
          <cell r="A31" t="str">
            <v>320 Сосиски Сочинки ТМ Стародворье с сочным окороком в оболочке полиамид в модиф газ 0,4 кг  ПОКОМ</v>
          </cell>
          <cell r="B31" t="str">
            <v>шт</v>
          </cell>
          <cell r="D31">
            <v>144</v>
          </cell>
          <cell r="E31">
            <v>144</v>
          </cell>
          <cell r="G31">
            <v>0.4</v>
          </cell>
          <cell r="J31">
            <v>0</v>
          </cell>
          <cell r="L31">
            <v>28.8</v>
          </cell>
          <cell r="M31">
            <v>280</v>
          </cell>
          <cell r="N31">
            <v>9.7222222222222214</v>
          </cell>
          <cell r="O31">
            <v>0</v>
          </cell>
          <cell r="P31">
            <v>0</v>
          </cell>
          <cell r="Q31">
            <v>18.2</v>
          </cell>
          <cell r="R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T30"/>
  <sheetViews>
    <sheetView tabSelected="1" workbookViewId="0">
      <selection activeCell="M31" sqref="M31"/>
    </sheetView>
  </sheetViews>
  <sheetFormatPr defaultColWidth="10.5" defaultRowHeight="11.45" customHeight="1" outlineLevelRow="2" x14ac:dyDescent="0.2"/>
  <cols>
    <col min="1" max="1" width="68.6640625" style="1" customWidth="1"/>
    <col min="2" max="2" width="4" style="1" customWidth="1"/>
    <col min="3" max="6" width="7.5" style="7" customWidth="1"/>
    <col min="7" max="7" width="5" style="4" customWidth="1"/>
    <col min="8" max="11" width="1.6640625" style="15" customWidth="1"/>
    <col min="12" max="12" width="5.5" style="15" customWidth="1"/>
    <col min="13" max="13" width="10.5" style="15"/>
    <col min="14" max="15" width="6.5" style="15" customWidth="1"/>
    <col min="16" max="18" width="7.83203125" style="15" customWidth="1"/>
    <col min="19" max="20" width="10.5" style="15"/>
    <col min="21" max="16384" width="10.5" style="4"/>
  </cols>
  <sheetData>
    <row r="1" spans="1:20" ht="12.95" customHeight="1" outlineLevel="1" x14ac:dyDescent="0.2">
      <c r="A1" s="2" t="s">
        <v>0</v>
      </c>
    </row>
    <row r="2" spans="1:20" ht="12.95" customHeight="1" outlineLevel="1" x14ac:dyDescent="0.2">
      <c r="A2" s="2"/>
    </row>
    <row r="3" spans="1:20" ht="26.1" customHeight="1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35</v>
      </c>
      <c r="H3" s="12" t="s">
        <v>36</v>
      </c>
      <c r="I3" s="12" t="s">
        <v>37</v>
      </c>
      <c r="J3" s="12" t="s">
        <v>38</v>
      </c>
      <c r="K3" s="12" t="s">
        <v>38</v>
      </c>
      <c r="L3" s="12" t="s">
        <v>39</v>
      </c>
      <c r="M3" s="12" t="s">
        <v>38</v>
      </c>
      <c r="N3" s="12" t="s">
        <v>40</v>
      </c>
      <c r="O3" s="12" t="s">
        <v>41</v>
      </c>
      <c r="P3" s="12" t="s">
        <v>42</v>
      </c>
      <c r="Q3" s="13" t="s">
        <v>43</v>
      </c>
      <c r="R3" s="13" t="s">
        <v>46</v>
      </c>
      <c r="S3" s="12" t="s">
        <v>44</v>
      </c>
      <c r="T3" s="12" t="s">
        <v>45</v>
      </c>
    </row>
    <row r="4" spans="1:20" ht="26.1" customHeight="1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1.1" customHeight="1" x14ac:dyDescent="0.2">
      <c r="A5" s="5"/>
      <c r="B5" s="5"/>
      <c r="C5" s="9"/>
      <c r="D5" s="9"/>
      <c r="E5" s="14">
        <f t="shared" ref="E5:F5" si="0">SUM(E6:E73)</f>
        <v>8179.3250000000007</v>
      </c>
      <c r="F5" s="14">
        <f t="shared" si="0"/>
        <v>15555.655999999997</v>
      </c>
      <c r="G5" s="11"/>
      <c r="H5" s="14">
        <f t="shared" ref="H5:M5" si="1">SUM(H6:H73)</f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1635.865</v>
      </c>
      <c r="M5" s="14">
        <f t="shared" si="1"/>
        <v>4980</v>
      </c>
      <c r="N5" s="12"/>
      <c r="O5" s="12"/>
      <c r="P5" s="14">
        <f>SUM(P6:P73)</f>
        <v>1753.3732000000005</v>
      </c>
      <c r="Q5" s="14">
        <f>SUM(Q6:Q73)</f>
        <v>1612.5992000000001</v>
      </c>
      <c r="R5" s="14">
        <f>SUM(R6:R73)</f>
        <v>2012.5724000000002</v>
      </c>
      <c r="S5" s="12"/>
      <c r="T5" s="14">
        <f>SUM(T6:T73)</f>
        <v>4118.8999999999996</v>
      </c>
    </row>
    <row r="6" spans="1:20" ht="11.1" customHeight="1" outlineLevel="2" x14ac:dyDescent="0.2">
      <c r="A6" s="6" t="s">
        <v>8</v>
      </c>
      <c r="B6" s="6" t="s">
        <v>9</v>
      </c>
      <c r="C6" s="10">
        <v>3.847</v>
      </c>
      <c r="D6" s="10">
        <v>126.40300000000001</v>
      </c>
      <c r="E6" s="10">
        <v>14.093999999999999</v>
      </c>
      <c r="F6" s="10">
        <v>115.193</v>
      </c>
      <c r="G6" s="4">
        <f>VLOOKUP(A6,[1]TDSheet!$A:$G,7,0)</f>
        <v>1</v>
      </c>
      <c r="L6" s="15">
        <f>E6/5</f>
        <v>2.8188</v>
      </c>
      <c r="M6" s="16"/>
      <c r="N6" s="15">
        <f>(F6+M6)/L6</f>
        <v>40.86597133531999</v>
      </c>
      <c r="O6" s="15">
        <f>F6/L6</f>
        <v>40.86597133531999</v>
      </c>
      <c r="P6" s="15">
        <f>VLOOKUP(A6,[1]TDSheet!$A:$Q,17,0)</f>
        <v>8.4285999999999994</v>
      </c>
      <c r="Q6" s="15">
        <f>VLOOKUP(A6,[1]TDSheet!$A:$R,18,0)</f>
        <v>9.4504000000000001</v>
      </c>
      <c r="R6" s="15">
        <f>VLOOKUP(A6,[1]TDSheet!$A:$L,12,0)</f>
        <v>14.899199999999999</v>
      </c>
      <c r="T6" s="15">
        <f>M6*G6</f>
        <v>0</v>
      </c>
    </row>
    <row r="7" spans="1:20" ht="11.1" customHeight="1" outlineLevel="2" x14ac:dyDescent="0.2">
      <c r="A7" s="6" t="s">
        <v>10</v>
      </c>
      <c r="B7" s="6" t="s">
        <v>9</v>
      </c>
      <c r="C7" s="10">
        <v>12.422000000000001</v>
      </c>
      <c r="D7" s="10">
        <v>154.72999999999999</v>
      </c>
      <c r="E7" s="10">
        <v>45.173999999999999</v>
      </c>
      <c r="F7" s="10">
        <v>112.322</v>
      </c>
      <c r="G7" s="4">
        <f>VLOOKUP(A7,[1]TDSheet!$A:$G,7,0)</f>
        <v>1</v>
      </c>
      <c r="L7" s="15">
        <f t="shared" ref="L7:L30" si="2">E7/5</f>
        <v>9.0348000000000006</v>
      </c>
      <c r="M7" s="16"/>
      <c r="N7" s="15">
        <f t="shared" ref="N7:N30" si="3">(F7+M7)/L7</f>
        <v>12.432151237437463</v>
      </c>
      <c r="O7" s="15">
        <f t="shared" ref="O7:O30" si="4">F7/L7</f>
        <v>12.432151237437463</v>
      </c>
      <c r="P7" s="15">
        <f>VLOOKUP(A7,[1]TDSheet!$A:$Q,17,0)</f>
        <v>10.4222</v>
      </c>
      <c r="Q7" s="15">
        <f>VLOOKUP(A7,[1]TDSheet!$A:$R,18,0)</f>
        <v>12.086400000000001</v>
      </c>
      <c r="R7" s="15">
        <f>VLOOKUP(A7,[1]TDSheet!$A:$L,12,0)</f>
        <v>16.816200000000002</v>
      </c>
      <c r="T7" s="15">
        <f t="shared" ref="T7:T30" si="5">M7*G7</f>
        <v>0</v>
      </c>
    </row>
    <row r="8" spans="1:20" ht="11.1" customHeight="1" outlineLevel="2" x14ac:dyDescent="0.2">
      <c r="A8" s="6" t="s">
        <v>11</v>
      </c>
      <c r="B8" s="6" t="s">
        <v>12</v>
      </c>
      <c r="C8" s="10">
        <v>10</v>
      </c>
      <c r="D8" s="10">
        <v>456</v>
      </c>
      <c r="E8" s="10">
        <v>123</v>
      </c>
      <c r="F8" s="10">
        <v>333</v>
      </c>
      <c r="G8" s="4">
        <f>VLOOKUP(A8,[1]TDSheet!$A:$G,7,0)</f>
        <v>0.45</v>
      </c>
      <c r="L8" s="15">
        <f t="shared" si="2"/>
        <v>24.6</v>
      </c>
      <c r="M8" s="16"/>
      <c r="N8" s="15">
        <f t="shared" si="3"/>
        <v>13.536585365853657</v>
      </c>
      <c r="O8" s="15">
        <f t="shared" si="4"/>
        <v>13.536585365853657</v>
      </c>
      <c r="P8" s="15">
        <f>VLOOKUP(A8,[1]TDSheet!$A:$Q,17,0)</f>
        <v>33.6</v>
      </c>
      <c r="Q8" s="15">
        <f>VLOOKUP(A8,[1]TDSheet!$A:$R,18,0)</f>
        <v>40.4</v>
      </c>
      <c r="R8" s="15">
        <f>VLOOKUP(A8,[1]TDSheet!$A:$L,12,0)</f>
        <v>41.2</v>
      </c>
      <c r="T8" s="15">
        <f t="shared" si="5"/>
        <v>0</v>
      </c>
    </row>
    <row r="9" spans="1:20" ht="11.1" customHeight="1" outlineLevel="2" x14ac:dyDescent="0.2">
      <c r="A9" s="6" t="s">
        <v>13</v>
      </c>
      <c r="B9" s="6" t="s">
        <v>12</v>
      </c>
      <c r="C9" s="10">
        <v>69</v>
      </c>
      <c r="D9" s="10">
        <v>486</v>
      </c>
      <c r="E9" s="10">
        <v>156</v>
      </c>
      <c r="F9" s="10">
        <v>366</v>
      </c>
      <c r="G9" s="4">
        <f>VLOOKUP(A9,[1]TDSheet!$A:$G,7,0)</f>
        <v>0.45</v>
      </c>
      <c r="L9" s="15">
        <f t="shared" si="2"/>
        <v>31.2</v>
      </c>
      <c r="M9" s="16">
        <v>10</v>
      </c>
      <c r="N9" s="15">
        <f t="shared" si="3"/>
        <v>12.051282051282051</v>
      </c>
      <c r="O9" s="15">
        <f t="shared" si="4"/>
        <v>11.730769230769232</v>
      </c>
      <c r="P9" s="15">
        <f>VLOOKUP(A9,[1]TDSheet!$A:$Q,17,0)</f>
        <v>37.799999999999997</v>
      </c>
      <c r="Q9" s="15">
        <f>VLOOKUP(A9,[1]TDSheet!$A:$R,18,0)</f>
        <v>40.6</v>
      </c>
      <c r="R9" s="15">
        <f>VLOOKUP(A9,[1]TDSheet!$A:$L,12,0)</f>
        <v>47.2</v>
      </c>
      <c r="T9" s="15">
        <f t="shared" si="5"/>
        <v>4.5</v>
      </c>
    </row>
    <row r="10" spans="1:20" ht="11.1" customHeight="1" outlineLevel="2" x14ac:dyDescent="0.2">
      <c r="A10" s="6" t="s">
        <v>29</v>
      </c>
      <c r="B10" s="6" t="s">
        <v>12</v>
      </c>
      <c r="C10" s="10">
        <v>93</v>
      </c>
      <c r="D10" s="10"/>
      <c r="E10" s="10">
        <v>14</v>
      </c>
      <c r="F10" s="10">
        <v>79</v>
      </c>
      <c r="G10" s="4">
        <f>VLOOKUP(A10,[1]TDSheet!$A:$G,7,0)</f>
        <v>0.4</v>
      </c>
      <c r="L10" s="15">
        <f t="shared" si="2"/>
        <v>2.8</v>
      </c>
      <c r="M10" s="16"/>
      <c r="N10" s="15">
        <f t="shared" si="3"/>
        <v>28.214285714285715</v>
      </c>
      <c r="O10" s="15">
        <f t="shared" si="4"/>
        <v>28.214285714285715</v>
      </c>
      <c r="P10" s="15">
        <f>VLOOKUP(A10,[1]TDSheet!$A:$Q,17,0)</f>
        <v>1.8</v>
      </c>
      <c r="Q10" s="15">
        <f>VLOOKUP(A10,[1]TDSheet!$A:$R,18,0)</f>
        <v>1</v>
      </c>
      <c r="R10" s="15">
        <f>VLOOKUP(A10,[1]TDSheet!$A:$L,12,0)</f>
        <v>0.8</v>
      </c>
      <c r="T10" s="15">
        <f t="shared" si="5"/>
        <v>0</v>
      </c>
    </row>
    <row r="11" spans="1:20" ht="11.1" customHeight="1" outlineLevel="2" x14ac:dyDescent="0.2">
      <c r="A11" s="6" t="s">
        <v>30</v>
      </c>
      <c r="B11" s="6" t="s">
        <v>12</v>
      </c>
      <c r="C11" s="10">
        <v>281</v>
      </c>
      <c r="D11" s="10">
        <v>48</v>
      </c>
      <c r="E11" s="10">
        <v>126</v>
      </c>
      <c r="F11" s="10">
        <v>188</v>
      </c>
      <c r="G11" s="4">
        <f>VLOOKUP(A11,[1]TDSheet!$A:$G,7,0)</f>
        <v>0.42</v>
      </c>
      <c r="L11" s="15">
        <f t="shared" si="2"/>
        <v>25.2</v>
      </c>
      <c r="M11" s="16">
        <v>120</v>
      </c>
      <c r="N11" s="15">
        <f t="shared" si="3"/>
        <v>12.222222222222223</v>
      </c>
      <c r="O11" s="15">
        <f t="shared" si="4"/>
        <v>7.4603174603174605</v>
      </c>
      <c r="P11" s="15">
        <f>VLOOKUP(A11,[1]TDSheet!$A:$Q,17,0)</f>
        <v>49</v>
      </c>
      <c r="Q11" s="15">
        <f>VLOOKUP(A11,[1]TDSheet!$A:$R,18,0)</f>
        <v>36.200000000000003</v>
      </c>
      <c r="R11" s="15">
        <f>VLOOKUP(A11,[1]TDSheet!$A:$L,12,0)</f>
        <v>16.399999999999999</v>
      </c>
      <c r="T11" s="15">
        <f t="shared" si="5"/>
        <v>50.4</v>
      </c>
    </row>
    <row r="12" spans="1:20" ht="11.1" customHeight="1" outlineLevel="2" x14ac:dyDescent="0.2">
      <c r="A12" s="6" t="s">
        <v>14</v>
      </c>
      <c r="B12" s="6" t="s">
        <v>9</v>
      </c>
      <c r="C12" s="10">
        <v>1263.2529999999999</v>
      </c>
      <c r="D12" s="10">
        <v>3492.404</v>
      </c>
      <c r="E12" s="10">
        <v>1635.826</v>
      </c>
      <c r="F12" s="10">
        <v>2763.0630000000001</v>
      </c>
      <c r="G12" s="4">
        <f>VLOOKUP(A12,[1]TDSheet!$A:$G,7,0)</f>
        <v>1</v>
      </c>
      <c r="L12" s="15">
        <f t="shared" si="2"/>
        <v>327.16520000000003</v>
      </c>
      <c r="M12" s="16">
        <v>1170</v>
      </c>
      <c r="N12" s="15">
        <f t="shared" si="3"/>
        <v>12.021642277357127</v>
      </c>
      <c r="O12" s="15">
        <f t="shared" si="4"/>
        <v>8.4454673052023868</v>
      </c>
      <c r="P12" s="15">
        <f>VLOOKUP(A12,[1]TDSheet!$A:$Q,17,0)</f>
        <v>297.86219999999997</v>
      </c>
      <c r="Q12" s="15">
        <f>VLOOKUP(A12,[1]TDSheet!$A:$R,18,0)</f>
        <v>340.94720000000001</v>
      </c>
      <c r="R12" s="15">
        <f>VLOOKUP(A12,[1]TDSheet!$A:$L,12,0)</f>
        <v>363.31939999999997</v>
      </c>
      <c r="T12" s="15">
        <f t="shared" si="5"/>
        <v>1170</v>
      </c>
    </row>
    <row r="13" spans="1:20" ht="11.1" customHeight="1" outlineLevel="2" x14ac:dyDescent="0.2">
      <c r="A13" s="6" t="s">
        <v>15</v>
      </c>
      <c r="B13" s="6" t="s">
        <v>9</v>
      </c>
      <c r="C13" s="10">
        <v>97.343999999999994</v>
      </c>
      <c r="D13" s="10">
        <v>136.99700000000001</v>
      </c>
      <c r="E13" s="10">
        <v>106.4</v>
      </c>
      <c r="F13" s="10">
        <v>115.67700000000001</v>
      </c>
      <c r="G13" s="4">
        <f>VLOOKUP(A13,[1]TDSheet!$A:$G,7,0)</f>
        <v>1</v>
      </c>
      <c r="L13" s="15">
        <f t="shared" si="2"/>
        <v>21.28</v>
      </c>
      <c r="M13" s="16">
        <v>150</v>
      </c>
      <c r="N13" s="15">
        <f t="shared" si="3"/>
        <v>12.484821428571429</v>
      </c>
      <c r="O13" s="15">
        <f t="shared" si="4"/>
        <v>5.4359492481203011</v>
      </c>
      <c r="P13" s="15">
        <f>VLOOKUP(A13,[1]TDSheet!$A:$Q,17,0)</f>
        <v>19.916399999999999</v>
      </c>
      <c r="Q13" s="15">
        <f>VLOOKUP(A13,[1]TDSheet!$A:$R,18,0)</f>
        <v>18.860400000000002</v>
      </c>
      <c r="R13" s="15">
        <f>VLOOKUP(A13,[1]TDSheet!$A:$L,12,0)</f>
        <v>17.974399999999999</v>
      </c>
      <c r="T13" s="15">
        <f t="shared" si="5"/>
        <v>150</v>
      </c>
    </row>
    <row r="14" spans="1:20" ht="11.1" customHeight="1" outlineLevel="2" x14ac:dyDescent="0.2">
      <c r="A14" s="6" t="s">
        <v>16</v>
      </c>
      <c r="B14" s="6" t="s">
        <v>9</v>
      </c>
      <c r="C14" s="10">
        <v>1275.01</v>
      </c>
      <c r="D14" s="10">
        <v>2764.4349999999999</v>
      </c>
      <c r="E14" s="10">
        <v>1253.5129999999999</v>
      </c>
      <c r="F14" s="10">
        <v>2434.1039999999998</v>
      </c>
      <c r="G14" s="4">
        <f>VLOOKUP(A14,[1]TDSheet!$A:$G,7,0)</f>
        <v>1</v>
      </c>
      <c r="L14" s="15">
        <f t="shared" si="2"/>
        <v>250.70259999999999</v>
      </c>
      <c r="M14" s="16">
        <v>580</v>
      </c>
      <c r="N14" s="15">
        <f t="shared" si="3"/>
        <v>12.022627607372241</v>
      </c>
      <c r="O14" s="15">
        <f t="shared" si="4"/>
        <v>9.7091294625584261</v>
      </c>
      <c r="P14" s="15">
        <f>VLOOKUP(A14,[1]TDSheet!$A:$Q,17,0)</f>
        <v>258.57440000000003</v>
      </c>
      <c r="Q14" s="15">
        <f>VLOOKUP(A14,[1]TDSheet!$A:$R,18,0)</f>
        <v>241.95120000000003</v>
      </c>
      <c r="R14" s="15">
        <f>VLOOKUP(A14,[1]TDSheet!$A:$L,12,0)</f>
        <v>303.63720000000001</v>
      </c>
      <c r="T14" s="15">
        <f t="shared" si="5"/>
        <v>580</v>
      </c>
    </row>
    <row r="15" spans="1:20" ht="11.1" customHeight="1" outlineLevel="2" x14ac:dyDescent="0.2">
      <c r="A15" s="6" t="s">
        <v>17</v>
      </c>
      <c r="B15" s="6" t="s">
        <v>9</v>
      </c>
      <c r="C15" s="10">
        <v>92.501999999999995</v>
      </c>
      <c r="D15" s="10">
        <v>74.144000000000005</v>
      </c>
      <c r="E15" s="10">
        <v>74.488</v>
      </c>
      <c r="F15" s="10">
        <v>82.471999999999994</v>
      </c>
      <c r="G15" s="4">
        <f>VLOOKUP(A15,[1]TDSheet!$A:$G,7,0)</f>
        <v>1</v>
      </c>
      <c r="L15" s="15">
        <f t="shared" si="2"/>
        <v>14.897600000000001</v>
      </c>
      <c r="M15" s="16">
        <v>100</v>
      </c>
      <c r="N15" s="15">
        <f t="shared" si="3"/>
        <v>12.248415852217805</v>
      </c>
      <c r="O15" s="15">
        <f t="shared" si="4"/>
        <v>5.5359252497046496</v>
      </c>
      <c r="P15" s="15">
        <f>VLOOKUP(A15,[1]TDSheet!$A:$Q,17,0)</f>
        <v>14.902000000000001</v>
      </c>
      <c r="Q15" s="15">
        <f>VLOOKUP(A15,[1]TDSheet!$A:$R,18,0)</f>
        <v>10.633199999999999</v>
      </c>
      <c r="R15" s="15">
        <f>VLOOKUP(A15,[1]TDSheet!$A:$L,12,0)</f>
        <v>12.258799999999999</v>
      </c>
      <c r="T15" s="15">
        <f t="shared" si="5"/>
        <v>100</v>
      </c>
    </row>
    <row r="16" spans="1:20" ht="11.1" customHeight="1" outlineLevel="2" x14ac:dyDescent="0.2">
      <c r="A16" s="6" t="s">
        <v>18</v>
      </c>
      <c r="B16" s="6" t="s">
        <v>9</v>
      </c>
      <c r="C16" s="10">
        <v>1185.9549999999999</v>
      </c>
      <c r="D16" s="10">
        <v>2239.0650000000001</v>
      </c>
      <c r="E16" s="10">
        <v>902.77300000000002</v>
      </c>
      <c r="F16" s="10">
        <v>2211.8049999999998</v>
      </c>
      <c r="G16" s="4">
        <f>VLOOKUP(A16,[1]TDSheet!$A:$G,7,0)</f>
        <v>1</v>
      </c>
      <c r="L16" s="15">
        <f t="shared" si="2"/>
        <v>180.55459999999999</v>
      </c>
      <c r="M16" s="16"/>
      <c r="N16" s="15">
        <f t="shared" si="3"/>
        <v>12.250061754172975</v>
      </c>
      <c r="O16" s="15">
        <f t="shared" si="4"/>
        <v>12.250061754172975</v>
      </c>
      <c r="P16" s="15">
        <f>VLOOKUP(A16,[1]TDSheet!$A:$Q,17,0)</f>
        <v>213.31060000000002</v>
      </c>
      <c r="Q16" s="15">
        <f>VLOOKUP(A16,[1]TDSheet!$A:$R,18,0)</f>
        <v>191.108</v>
      </c>
      <c r="R16" s="15">
        <f>VLOOKUP(A16,[1]TDSheet!$A:$L,12,0)</f>
        <v>257.32920000000001</v>
      </c>
      <c r="T16" s="15">
        <f t="shared" si="5"/>
        <v>0</v>
      </c>
    </row>
    <row r="17" spans="1:20" ht="11.1" customHeight="1" outlineLevel="2" x14ac:dyDescent="0.2">
      <c r="A17" s="6" t="s">
        <v>19</v>
      </c>
      <c r="B17" s="6" t="s">
        <v>9</v>
      </c>
      <c r="C17" s="10">
        <v>984.29</v>
      </c>
      <c r="D17" s="10">
        <v>2619.1799999999998</v>
      </c>
      <c r="E17" s="10">
        <v>1035.905</v>
      </c>
      <c r="F17" s="10">
        <v>2232.3609999999999</v>
      </c>
      <c r="G17" s="4">
        <f>VLOOKUP(A17,[1]TDSheet!$A:$G,7,0)</f>
        <v>1</v>
      </c>
      <c r="L17" s="15">
        <f t="shared" si="2"/>
        <v>207.18099999999998</v>
      </c>
      <c r="M17" s="16">
        <v>260</v>
      </c>
      <c r="N17" s="15">
        <f t="shared" si="3"/>
        <v>12.029872430386957</v>
      </c>
      <c r="O17" s="15">
        <f t="shared" si="4"/>
        <v>10.774931098894204</v>
      </c>
      <c r="P17" s="15">
        <f>VLOOKUP(A17,[1]TDSheet!$A:$Q,17,0)</f>
        <v>227.05</v>
      </c>
      <c r="Q17" s="15">
        <f>VLOOKUP(A17,[1]TDSheet!$A:$R,18,0)</f>
        <v>225.96799999999999</v>
      </c>
      <c r="R17" s="15">
        <f>VLOOKUP(A17,[1]TDSheet!$A:$L,12,0)</f>
        <v>296.50300000000004</v>
      </c>
      <c r="T17" s="15">
        <f t="shared" si="5"/>
        <v>260</v>
      </c>
    </row>
    <row r="18" spans="1:20" ht="11.1" customHeight="1" outlineLevel="2" x14ac:dyDescent="0.2">
      <c r="A18" s="6" t="s">
        <v>20</v>
      </c>
      <c r="B18" s="6" t="s">
        <v>9</v>
      </c>
      <c r="C18" s="10">
        <v>241.828</v>
      </c>
      <c r="D18" s="10">
        <v>95.013999999999996</v>
      </c>
      <c r="E18" s="10">
        <v>198.87799999999999</v>
      </c>
      <c r="F18" s="10">
        <v>118.578</v>
      </c>
      <c r="G18" s="4">
        <f>VLOOKUP(A18,[1]TDSheet!$A:$G,7,0)</f>
        <v>1</v>
      </c>
      <c r="L18" s="15">
        <f t="shared" si="2"/>
        <v>39.775599999999997</v>
      </c>
      <c r="M18" s="16">
        <v>360</v>
      </c>
      <c r="N18" s="15">
        <f t="shared" si="3"/>
        <v>12.031949235209526</v>
      </c>
      <c r="O18" s="15">
        <f t="shared" si="4"/>
        <v>2.9811743883184669</v>
      </c>
      <c r="P18" s="15">
        <f>VLOOKUP(A18,[1]TDSheet!$A:$Q,17,0)</f>
        <v>41.5396</v>
      </c>
      <c r="Q18" s="15">
        <f>VLOOKUP(A18,[1]TDSheet!$A:$R,18,0)</f>
        <v>38.630399999999995</v>
      </c>
      <c r="R18" s="15">
        <f>VLOOKUP(A18,[1]TDSheet!$A:$L,12,0)</f>
        <v>26.3764</v>
      </c>
      <c r="T18" s="15">
        <f t="shared" si="5"/>
        <v>360</v>
      </c>
    </row>
    <row r="19" spans="1:20" ht="11.1" customHeight="1" outlineLevel="2" x14ac:dyDescent="0.2">
      <c r="A19" s="6" t="s">
        <v>21</v>
      </c>
      <c r="B19" s="6" t="s">
        <v>9</v>
      </c>
      <c r="C19" s="10">
        <v>29.972000000000001</v>
      </c>
      <c r="D19" s="10">
        <v>157.029</v>
      </c>
      <c r="E19" s="10">
        <v>74.67</v>
      </c>
      <c r="F19" s="10">
        <v>103.559</v>
      </c>
      <c r="G19" s="4">
        <f>VLOOKUP(A19,[1]TDSheet!$A:$G,7,0)</f>
        <v>1</v>
      </c>
      <c r="L19" s="15">
        <f t="shared" si="2"/>
        <v>14.934000000000001</v>
      </c>
      <c r="M19" s="16">
        <v>80</v>
      </c>
      <c r="N19" s="15">
        <f t="shared" si="3"/>
        <v>12.291348600508904</v>
      </c>
      <c r="O19" s="15">
        <f t="shared" si="4"/>
        <v>6.9344448908530865</v>
      </c>
      <c r="P19" s="15">
        <f>VLOOKUP(A19,[1]TDSheet!$A:$Q,17,0)</f>
        <v>12.6568</v>
      </c>
      <c r="Q19" s="15">
        <f>VLOOKUP(A19,[1]TDSheet!$A:$R,18,0)</f>
        <v>13.0138</v>
      </c>
      <c r="R19" s="15">
        <f>VLOOKUP(A19,[1]TDSheet!$A:$L,12,0)</f>
        <v>17.408200000000001</v>
      </c>
      <c r="T19" s="15">
        <f t="shared" si="5"/>
        <v>80</v>
      </c>
    </row>
    <row r="20" spans="1:20" ht="21.95" customHeight="1" outlineLevel="2" x14ac:dyDescent="0.2">
      <c r="A20" s="6" t="s">
        <v>22</v>
      </c>
      <c r="B20" s="6" t="s">
        <v>9</v>
      </c>
      <c r="C20" s="10">
        <v>224.73400000000001</v>
      </c>
      <c r="D20" s="10">
        <v>208.02099999999999</v>
      </c>
      <c r="E20" s="10">
        <v>180.39</v>
      </c>
      <c r="F20" s="10">
        <v>207.14099999999999</v>
      </c>
      <c r="G20" s="4">
        <f>VLOOKUP(A20,[1]TDSheet!$A:$G,7,0)</f>
        <v>1</v>
      </c>
      <c r="L20" s="15">
        <f t="shared" si="2"/>
        <v>36.077999999999996</v>
      </c>
      <c r="M20" s="16">
        <v>230</v>
      </c>
      <c r="N20" s="15">
        <f t="shared" si="3"/>
        <v>12.116553024003549</v>
      </c>
      <c r="O20" s="15">
        <f t="shared" si="4"/>
        <v>5.7414768002660903</v>
      </c>
      <c r="P20" s="15">
        <f>VLOOKUP(A20,[1]TDSheet!$A:$Q,17,0)</f>
        <v>38.6434</v>
      </c>
      <c r="Q20" s="15">
        <f>VLOOKUP(A20,[1]TDSheet!$A:$R,18,0)</f>
        <v>32.775799999999997</v>
      </c>
      <c r="R20" s="15">
        <f>VLOOKUP(A20,[1]TDSheet!$A:$L,12,0)</f>
        <v>31.598399999999998</v>
      </c>
      <c r="T20" s="15">
        <f t="shared" si="5"/>
        <v>230</v>
      </c>
    </row>
    <row r="21" spans="1:20" ht="11.1" customHeight="1" outlineLevel="2" x14ac:dyDescent="0.2">
      <c r="A21" s="6" t="s">
        <v>23</v>
      </c>
      <c r="B21" s="6" t="s">
        <v>9</v>
      </c>
      <c r="C21" s="10">
        <v>55.545999999999999</v>
      </c>
      <c r="D21" s="10">
        <v>426.79399999999998</v>
      </c>
      <c r="E21" s="10">
        <v>151.18</v>
      </c>
      <c r="F21" s="10">
        <v>296.11599999999999</v>
      </c>
      <c r="G21" s="4">
        <f>VLOOKUP(A21,[1]TDSheet!$A:$G,7,0)</f>
        <v>1</v>
      </c>
      <c r="L21" s="15">
        <f t="shared" si="2"/>
        <v>30.236000000000001</v>
      </c>
      <c r="M21" s="16">
        <v>70</v>
      </c>
      <c r="N21" s="15">
        <f t="shared" si="3"/>
        <v>12.108612250297657</v>
      </c>
      <c r="O21" s="15">
        <f t="shared" si="4"/>
        <v>9.793491202540018</v>
      </c>
      <c r="P21" s="15">
        <f>VLOOKUP(A21,[1]TDSheet!$A:$Q,17,0)</f>
        <v>32.2318</v>
      </c>
      <c r="Q21" s="15">
        <f>VLOOKUP(A21,[1]TDSheet!$A:$R,18,0)</f>
        <v>40.992200000000004</v>
      </c>
      <c r="R21" s="15">
        <f>VLOOKUP(A21,[1]TDSheet!$A:$L,12,0)</f>
        <v>36.138600000000004</v>
      </c>
      <c r="T21" s="15">
        <f t="shared" si="5"/>
        <v>70</v>
      </c>
    </row>
    <row r="22" spans="1:20" ht="11.1" customHeight="1" outlineLevel="2" x14ac:dyDescent="0.2">
      <c r="A22" s="6" t="s">
        <v>24</v>
      </c>
      <c r="B22" s="6" t="s">
        <v>9</v>
      </c>
      <c r="C22" s="10">
        <v>23.954000000000001</v>
      </c>
      <c r="D22" s="10">
        <v>499.59</v>
      </c>
      <c r="E22" s="10">
        <v>149.977</v>
      </c>
      <c r="F22" s="10">
        <v>339.18099999999998</v>
      </c>
      <c r="G22" s="4">
        <f>VLOOKUP(A22,[1]TDSheet!$A:$G,7,0)</f>
        <v>1</v>
      </c>
      <c r="L22" s="15">
        <f t="shared" si="2"/>
        <v>29.9954</v>
      </c>
      <c r="M22" s="16">
        <v>20</v>
      </c>
      <c r="N22" s="15">
        <f t="shared" si="3"/>
        <v>11.974536095534647</v>
      </c>
      <c r="O22" s="15">
        <f t="shared" si="4"/>
        <v>11.307767190969281</v>
      </c>
      <c r="P22" s="15">
        <f>VLOOKUP(A22,[1]TDSheet!$A:$Q,17,0)</f>
        <v>29.174799999999998</v>
      </c>
      <c r="Q22" s="15">
        <f>VLOOKUP(A22,[1]TDSheet!$A:$R,18,0)</f>
        <v>59.964200000000005</v>
      </c>
      <c r="R22" s="15">
        <f>VLOOKUP(A22,[1]TDSheet!$A:$L,12,0)</f>
        <v>39.543599999999998</v>
      </c>
      <c r="T22" s="15">
        <f t="shared" si="5"/>
        <v>20</v>
      </c>
    </row>
    <row r="23" spans="1:20" ht="11.1" customHeight="1" outlineLevel="2" x14ac:dyDescent="0.2">
      <c r="A23" s="6" t="s">
        <v>25</v>
      </c>
      <c r="B23" s="6" t="s">
        <v>9</v>
      </c>
      <c r="C23" s="10">
        <v>134.29499999999999</v>
      </c>
      <c r="D23" s="10">
        <v>128.381</v>
      </c>
      <c r="E23" s="10">
        <v>102.09099999999999</v>
      </c>
      <c r="F23" s="10">
        <v>128.10400000000001</v>
      </c>
      <c r="G23" s="4">
        <f>VLOOKUP(A23,[1]TDSheet!$A:$G,7,0)</f>
        <v>1</v>
      </c>
      <c r="L23" s="15">
        <f t="shared" si="2"/>
        <v>20.418199999999999</v>
      </c>
      <c r="M23" s="16">
        <v>120</v>
      </c>
      <c r="N23" s="15">
        <f t="shared" si="3"/>
        <v>12.151120079145079</v>
      </c>
      <c r="O23" s="15">
        <f t="shared" si="4"/>
        <v>6.2740104416647906</v>
      </c>
      <c r="P23" s="15">
        <f>VLOOKUP(A23,[1]TDSheet!$A:$Q,17,0)</f>
        <v>12.831200000000001</v>
      </c>
      <c r="Q23" s="15">
        <f>VLOOKUP(A23,[1]TDSheet!$A:$R,18,0)</f>
        <v>17.897399999999998</v>
      </c>
      <c r="R23" s="15">
        <f>VLOOKUP(A23,[1]TDSheet!$A:$L,12,0)</f>
        <v>18.279599999999999</v>
      </c>
      <c r="T23" s="15">
        <f t="shared" si="5"/>
        <v>120</v>
      </c>
    </row>
    <row r="24" spans="1:20" ht="21.95" customHeight="1" outlineLevel="2" x14ac:dyDescent="0.2">
      <c r="A24" s="6" t="s">
        <v>26</v>
      </c>
      <c r="B24" s="6" t="s">
        <v>9</v>
      </c>
      <c r="C24" s="10">
        <v>257.58600000000001</v>
      </c>
      <c r="D24" s="10">
        <v>1195.9670000000001</v>
      </c>
      <c r="E24" s="10">
        <v>441.14</v>
      </c>
      <c r="F24" s="10">
        <v>866.13699999999994</v>
      </c>
      <c r="G24" s="4">
        <f>VLOOKUP(A24,[1]TDSheet!$A:$G,7,0)</f>
        <v>1</v>
      </c>
      <c r="L24" s="15">
        <f t="shared" si="2"/>
        <v>88.227999999999994</v>
      </c>
      <c r="M24" s="16">
        <v>200</v>
      </c>
      <c r="N24" s="15">
        <f t="shared" si="3"/>
        <v>12.083884934487918</v>
      </c>
      <c r="O24" s="15">
        <f t="shared" si="4"/>
        <v>9.8170308745522963</v>
      </c>
      <c r="P24" s="15">
        <f>VLOOKUP(A24,[1]TDSheet!$A:$Q,17,0)</f>
        <v>84.924599999999998</v>
      </c>
      <c r="Q24" s="15">
        <f>VLOOKUP(A24,[1]TDSheet!$A:$R,18,0)</f>
        <v>91.1922</v>
      </c>
      <c r="R24" s="15">
        <f>VLOOKUP(A24,[1]TDSheet!$A:$L,12,0)</f>
        <v>117.77680000000001</v>
      </c>
      <c r="T24" s="15">
        <f t="shared" si="5"/>
        <v>200</v>
      </c>
    </row>
    <row r="25" spans="1:20" ht="11.1" customHeight="1" outlineLevel="2" x14ac:dyDescent="0.2">
      <c r="A25" s="6" t="s">
        <v>27</v>
      </c>
      <c r="B25" s="6" t="s">
        <v>9</v>
      </c>
      <c r="C25" s="10">
        <v>162.15899999999999</v>
      </c>
      <c r="D25" s="10">
        <v>756.69299999999998</v>
      </c>
      <c r="E25" s="10">
        <v>242.05699999999999</v>
      </c>
      <c r="F25" s="10">
        <v>578.76599999999996</v>
      </c>
      <c r="G25" s="4">
        <f>VLOOKUP(A25,[1]TDSheet!$A:$G,7,0)</f>
        <v>1</v>
      </c>
      <c r="L25" s="15">
        <f t="shared" si="2"/>
        <v>48.4114</v>
      </c>
      <c r="M25" s="16"/>
      <c r="N25" s="15">
        <f t="shared" si="3"/>
        <v>11.955159321977881</v>
      </c>
      <c r="O25" s="15">
        <f t="shared" si="4"/>
        <v>11.955159321977881</v>
      </c>
      <c r="P25" s="15">
        <f>VLOOKUP(A25,[1]TDSheet!$A:$Q,17,0)</f>
        <v>52.626400000000004</v>
      </c>
      <c r="Q25" s="15">
        <f>VLOOKUP(A25,[1]TDSheet!$A:$R,18,0)</f>
        <v>59.123800000000003</v>
      </c>
      <c r="R25" s="15">
        <f>VLOOKUP(A25,[1]TDSheet!$A:$L,12,0)</f>
        <v>73.915400000000005</v>
      </c>
      <c r="T25" s="15">
        <f t="shared" si="5"/>
        <v>0</v>
      </c>
    </row>
    <row r="26" spans="1:20" ht="11.1" customHeight="1" outlineLevel="2" x14ac:dyDescent="0.2">
      <c r="A26" s="6" t="s">
        <v>31</v>
      </c>
      <c r="B26" s="6" t="s">
        <v>12</v>
      </c>
      <c r="C26" s="10">
        <v>424</v>
      </c>
      <c r="D26" s="10">
        <v>264</v>
      </c>
      <c r="E26" s="10">
        <v>403</v>
      </c>
      <c r="F26" s="10">
        <v>209</v>
      </c>
      <c r="G26" s="4">
        <f>VLOOKUP(A26,[1]TDSheet!$A:$G,7,0)</f>
        <v>0.4</v>
      </c>
      <c r="L26" s="15">
        <f t="shared" si="2"/>
        <v>80.599999999999994</v>
      </c>
      <c r="M26" s="16">
        <v>750</v>
      </c>
      <c r="N26" s="15">
        <f t="shared" si="3"/>
        <v>11.898263027295286</v>
      </c>
      <c r="O26" s="15">
        <f t="shared" si="4"/>
        <v>2.5930521091811416</v>
      </c>
      <c r="P26" s="15">
        <f>VLOOKUP(A26,[1]TDSheet!$A:$Q,17,0)</f>
        <v>76</v>
      </c>
      <c r="Q26" s="15">
        <f>VLOOKUP(A26,[1]TDSheet!$A:$R,18,0)</f>
        <v>13.4</v>
      </c>
      <c r="R26" s="15">
        <f>VLOOKUP(A26,[1]TDSheet!$A:$L,12,0)</f>
        <v>50</v>
      </c>
      <c r="T26" s="15">
        <f t="shared" si="5"/>
        <v>300</v>
      </c>
    </row>
    <row r="27" spans="1:20" ht="11.1" customHeight="1" outlineLevel="2" x14ac:dyDescent="0.2">
      <c r="A27" s="6" t="s">
        <v>32</v>
      </c>
      <c r="B27" s="6" t="s">
        <v>12</v>
      </c>
      <c r="C27" s="10">
        <v>212</v>
      </c>
      <c r="D27" s="10">
        <v>744</v>
      </c>
      <c r="E27" s="10">
        <v>151</v>
      </c>
      <c r="F27" s="10">
        <v>714</v>
      </c>
      <c r="G27" s="4">
        <f>VLOOKUP(A27,[1]TDSheet!$A:$G,7,0)</f>
        <v>0.4</v>
      </c>
      <c r="L27" s="15">
        <f t="shared" si="2"/>
        <v>30.2</v>
      </c>
      <c r="M27" s="16"/>
      <c r="N27" s="15">
        <f t="shared" si="3"/>
        <v>23.642384105960264</v>
      </c>
      <c r="O27" s="15">
        <f t="shared" si="4"/>
        <v>23.642384105960264</v>
      </c>
      <c r="P27" s="15">
        <f>VLOOKUP(A27,[1]TDSheet!$A:$Q,17,0)</f>
        <v>56.8</v>
      </c>
      <c r="Q27" s="15">
        <f>VLOOKUP(A27,[1]TDSheet!$A:$R,18,0)</f>
        <v>0</v>
      </c>
      <c r="R27" s="15">
        <f>VLOOKUP(A27,[1]TDSheet!$A:$L,12,0)</f>
        <v>78.2</v>
      </c>
      <c r="T27" s="15">
        <f t="shared" si="5"/>
        <v>0</v>
      </c>
    </row>
    <row r="28" spans="1:20" ht="11.1" customHeight="1" outlineLevel="2" x14ac:dyDescent="0.2">
      <c r="A28" s="6" t="s">
        <v>33</v>
      </c>
      <c r="B28" s="6" t="s">
        <v>12</v>
      </c>
      <c r="C28" s="10">
        <v>432</v>
      </c>
      <c r="D28" s="10">
        <v>402</v>
      </c>
      <c r="E28" s="10">
        <v>383</v>
      </c>
      <c r="F28" s="10">
        <v>363</v>
      </c>
      <c r="G28" s="4">
        <f>VLOOKUP(A28,[1]TDSheet!$A:$G,7,0)</f>
        <v>0.4</v>
      </c>
      <c r="L28" s="15">
        <f t="shared" si="2"/>
        <v>76.599999999999994</v>
      </c>
      <c r="M28" s="16">
        <v>560</v>
      </c>
      <c r="N28" s="15">
        <f t="shared" si="3"/>
        <v>12.049608355091385</v>
      </c>
      <c r="O28" s="15">
        <f t="shared" si="4"/>
        <v>4.7389033942558747</v>
      </c>
      <c r="P28" s="15">
        <f>VLOOKUP(A28,[1]TDSheet!$A:$Q,17,0)</f>
        <v>88.2</v>
      </c>
      <c r="Q28" s="15">
        <f>VLOOKUP(A28,[1]TDSheet!$A:$R,18,0)</f>
        <v>35.799999999999997</v>
      </c>
      <c r="R28" s="15">
        <f>VLOOKUP(A28,[1]TDSheet!$A:$L,12,0)</f>
        <v>61.8</v>
      </c>
      <c r="T28" s="15">
        <f t="shared" si="5"/>
        <v>224</v>
      </c>
    </row>
    <row r="29" spans="1:20" ht="11.1" customHeight="1" outlineLevel="2" x14ac:dyDescent="0.2">
      <c r="A29" s="6" t="s">
        <v>28</v>
      </c>
      <c r="B29" s="6" t="s">
        <v>9</v>
      </c>
      <c r="C29" s="10">
        <v>127.59699999999999</v>
      </c>
      <c r="D29" s="10">
        <v>452.36599999999999</v>
      </c>
      <c r="E29" s="10">
        <v>212.76900000000001</v>
      </c>
      <c r="F29" s="10">
        <v>319.077</v>
      </c>
      <c r="G29" s="4">
        <f>VLOOKUP(A29,[1]TDSheet!$A:$G,7,0)</f>
        <v>1</v>
      </c>
      <c r="L29" s="15">
        <f t="shared" si="2"/>
        <v>42.553800000000003</v>
      </c>
      <c r="M29" s="16">
        <v>200</v>
      </c>
      <c r="N29" s="15">
        <f t="shared" si="3"/>
        <v>12.198135066668545</v>
      </c>
      <c r="O29" s="15">
        <f t="shared" si="4"/>
        <v>7.4982022757074569</v>
      </c>
      <c r="P29" s="15">
        <f>VLOOKUP(A29,[1]TDSheet!$A:$Q,17,0)</f>
        <v>36.8782</v>
      </c>
      <c r="Q29" s="15">
        <f>VLOOKUP(A29,[1]TDSheet!$A:$R,18,0)</f>
        <v>40.604599999999998</v>
      </c>
      <c r="R29" s="15">
        <f>VLOOKUP(A29,[1]TDSheet!$A:$L,12,0)</f>
        <v>44.398000000000003</v>
      </c>
      <c r="T29" s="15">
        <f t="shared" si="5"/>
        <v>200</v>
      </c>
    </row>
    <row r="30" spans="1:20" ht="21.95" customHeight="1" outlineLevel="2" x14ac:dyDescent="0.2">
      <c r="A30" s="6" t="s">
        <v>34</v>
      </c>
      <c r="B30" s="6" t="s">
        <v>12</v>
      </c>
      <c r="C30" s="10">
        <v>13</v>
      </c>
      <c r="D30" s="10">
        <v>282</v>
      </c>
      <c r="E30" s="10">
        <v>2</v>
      </c>
      <c r="F30" s="10">
        <v>280</v>
      </c>
      <c r="G30" s="4">
        <f>VLOOKUP(A30,[1]TDSheet!$A:$G,7,0)</f>
        <v>0.4</v>
      </c>
      <c r="L30" s="15">
        <f t="shared" si="2"/>
        <v>0.4</v>
      </c>
      <c r="M30" s="16"/>
      <c r="N30" s="15">
        <f t="shared" si="3"/>
        <v>700</v>
      </c>
      <c r="O30" s="15">
        <f t="shared" si="4"/>
        <v>700</v>
      </c>
      <c r="P30" s="15">
        <f>VLOOKUP(A30,[1]TDSheet!$A:$Q,17,0)</f>
        <v>18.2</v>
      </c>
      <c r="Q30" s="15">
        <f>VLOOKUP(A30,[1]TDSheet!$A:$R,18,0)</f>
        <v>0</v>
      </c>
      <c r="R30" s="15">
        <f>VLOOKUP(A30,[1]TDSheet!$A:$L,12,0)</f>
        <v>28.8</v>
      </c>
      <c r="T30" s="15">
        <f t="shared" si="5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2023-08-24T07:52:00Z</dcterms:modified>
</cp:coreProperties>
</file>