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23,08,23 КИ\"/>
    </mc:Choice>
  </mc:AlternateContent>
  <xr:revisionPtr revIDLastSave="0" documentId="13_ncr:1_{CDCB5C01-EA8F-4B86-B4DE-6C406484CC78}" xr6:coauthVersionLast="45" xr6:coauthVersionMax="45" xr10:uidLastSave="{00000000-0000-0000-0000-000000000000}"/>
  <bookViews>
    <workbookView xWindow="-120" yWindow="-120" windowWidth="29040" windowHeight="15840" tabRatio="37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7" i="1" l="1"/>
  <c r="L53" i="1" l="1"/>
  <c r="L54" i="1"/>
  <c r="L41" i="1"/>
  <c r="L44" i="1"/>
  <c r="L46" i="1"/>
  <c r="L47" i="1"/>
  <c r="L16" i="1"/>
  <c r="L1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" i="1"/>
  <c r="Q7" i="1"/>
  <c r="Q8" i="1"/>
  <c r="Q9" i="1"/>
  <c r="Q10" i="1"/>
  <c r="Q11" i="1"/>
  <c r="Q12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55" i="1"/>
  <c r="Q56" i="1"/>
  <c r="Q57" i="1"/>
  <c r="Q58" i="1"/>
  <c r="Q59" i="1"/>
  <c r="Q6" i="1"/>
  <c r="P7" i="1"/>
  <c r="P8" i="1"/>
  <c r="P9" i="1"/>
  <c r="P10" i="1"/>
  <c r="P11" i="1"/>
  <c r="P12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59" i="1"/>
  <c r="P6" i="1"/>
  <c r="F5" i="1"/>
  <c r="E5" i="1"/>
  <c r="O7" i="1"/>
  <c r="O8" i="1"/>
  <c r="O9" i="1"/>
  <c r="O10" i="1"/>
  <c r="O11" i="1"/>
  <c r="O12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" i="1"/>
  <c r="G7" i="1"/>
  <c r="G8" i="1"/>
  <c r="G9" i="1"/>
  <c r="G10" i="1"/>
  <c r="G11" i="1"/>
  <c r="G12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3" i="1"/>
  <c r="G54" i="1"/>
  <c r="G55" i="1"/>
  <c r="G56" i="1"/>
  <c r="G57" i="1"/>
  <c r="G58" i="1"/>
  <c r="G59" i="1"/>
  <c r="G6" i="1"/>
  <c r="S5" i="1"/>
  <c r="Q5" i="1"/>
  <c r="P5" i="1"/>
  <c r="O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<sst xmlns="http://schemas.openxmlformats.org/spreadsheetml/2006/main" count="131" uniqueCount="76">
  <si>
    <t>Период: 16.08.2023 - 23.08.2023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</si>
  <si>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</si>
  <si>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</si>
  <si>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</si>
  <si>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</si>
  <si>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</si>
  <si>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</si>
  <si>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</si>
  <si>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</si>
  <si>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</si>
  <si>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</si>
  <si>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</si>
  <si>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</si>
  <si>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</si>
  <si>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</si>
  <si>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</si>
  <si>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</si>
  <si>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</si>
  <si>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</si>
  <si>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</si>
  <si>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</si>
  <si>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</si>
  <si>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</si>
  <si>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</si>
  <si>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</si>
  <si>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</si>
  <si>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</si>
  <si>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</si>
  <si>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</si>
  <si>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</si>
  <si>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</si>
  <si>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</si>
  <si>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</si>
  <si>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</si>
  <si>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</si>
  <si>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</si>
  <si>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</si>
  <si>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</si>
  <si>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</si>
  <si>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</si>
  <si>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</si>
  <si>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</si>
  <si>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</si>
  <si>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</si>
  <si>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</si>
  <si>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</si>
  <si>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</si>
  <si>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</si>
  <si>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</si>
  <si>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</si>
  <si>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</si>
  <si>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</si>
  <si>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</si>
  <si>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</si>
  <si>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</si>
  <si>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</si>
  <si>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</si>
  <si>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</si>
  <si>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</si>
  <si>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</si>
  <si>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325 Колбаса Сервелат Мясорубский ТМ Стародворье с мелкорубленным окороком 0,35 кг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</si>
  <si>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</si>
  <si>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</si>
  <si>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</si>
  <si>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</si>
  <si>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</si>
  <si>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</si>
  <si>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</si>
  <si>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</si>
  <si>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</si>
  <si>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</si>
  <si>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26,07</t>
  </si>
  <si>
    <t>ср 03,08</t>
  </si>
  <si>
    <t>коментарий</t>
  </si>
  <si>
    <t>вес</t>
  </si>
  <si>
    <t>ср 17,08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</si>
</sst>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3" fillId="0" borderId="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6,08,23%20&#1050;&#1048;/&#1076;&#1074;%2017,08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10.08.2023 - 17.08.2023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ср</v>
          </cell>
          <cell r="L3" t="str">
            <v>заказ</v>
          </cell>
          <cell r="M3" t="str">
            <v>кон ост</v>
          </cell>
          <cell r="N3" t="str">
            <v>опт</v>
          </cell>
          <cell r="O3" t="str">
            <v>ср 19,07</v>
          </cell>
          <cell r="P3" t="str">
            <v>ср 26,07</v>
          </cell>
          <cell r="Q3" t="str">
            <v>ср 03,08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5057.3560000000007</v>
          </cell>
          <cell r="F5">
            <v>7213.2420000000011</v>
          </cell>
          <cell r="H5">
            <v>0</v>
          </cell>
          <cell r="I5">
            <v>0</v>
          </cell>
          <cell r="J5">
            <v>0</v>
          </cell>
          <cell r="K5">
            <v>1011.4712000000001</v>
          </cell>
          <cell r="L5">
            <v>0</v>
          </cell>
          <cell r="O5">
            <v>459.8096000000001</v>
          </cell>
          <cell r="P5">
            <v>382.77459999999996</v>
          </cell>
          <cell r="Q5">
            <v>328.65400000000005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44.326000000000001</v>
          </cell>
          <cell r="D6">
            <v>398.976</v>
          </cell>
          <cell r="E6">
            <v>103.205</v>
          </cell>
          <cell r="F6">
            <v>338.755</v>
          </cell>
          <cell r="G6">
            <v>1</v>
          </cell>
          <cell r="K6">
            <v>20.640999999999998</v>
          </cell>
          <cell r="O6">
            <v>4.0236000000000001</v>
          </cell>
          <cell r="P6">
            <v>7.5370000000000008</v>
          </cell>
          <cell r="Q6">
            <v>6.969199999999999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53.78</v>
          </cell>
          <cell r="D7">
            <v>302.92500000000001</v>
          </cell>
          <cell r="E7">
            <v>71.251999999999995</v>
          </cell>
          <cell r="F7">
            <v>281.32600000000002</v>
          </cell>
          <cell r="G7">
            <v>1</v>
          </cell>
          <cell r="K7">
            <v>14.250399999999999</v>
          </cell>
          <cell r="O7">
            <v>0</v>
          </cell>
          <cell r="P7">
            <v>0</v>
          </cell>
          <cell r="Q7">
            <v>0</v>
          </cell>
        </row>
        <row r="8">
          <cell r="A8" t="str">
            <v>013  Сардельки Вязанка Стародворские NDX, ВЕС.  ПОКОМ</v>
          </cell>
          <cell r="B8" t="str">
            <v>кг</v>
          </cell>
          <cell r="C8">
            <v>13.057</v>
          </cell>
          <cell r="E8">
            <v>2.6280000000000001</v>
          </cell>
          <cell r="G8">
            <v>1</v>
          </cell>
          <cell r="K8">
            <v>0.52560000000000007</v>
          </cell>
          <cell r="O8">
            <v>5.7914000000000003</v>
          </cell>
          <cell r="P8">
            <v>8.0861999999999998</v>
          </cell>
          <cell r="Q8">
            <v>6.0232000000000001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-1E-3</v>
          </cell>
          <cell r="D9">
            <v>467.07400000000001</v>
          </cell>
          <cell r="E9">
            <v>130.30000000000001</v>
          </cell>
          <cell r="F9">
            <v>336.76299999999998</v>
          </cell>
          <cell r="G9">
            <v>1</v>
          </cell>
          <cell r="K9">
            <v>26.060000000000002</v>
          </cell>
          <cell r="O9">
            <v>4.0851999999999995</v>
          </cell>
          <cell r="P9">
            <v>10.6456</v>
          </cell>
          <cell r="Q9">
            <v>1.3302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76.751999999999995</v>
          </cell>
          <cell r="D10">
            <v>468.00299999999999</v>
          </cell>
          <cell r="E10">
            <v>182.286</v>
          </cell>
          <cell r="F10">
            <v>326.86399999999998</v>
          </cell>
          <cell r="G10">
            <v>1</v>
          </cell>
          <cell r="K10">
            <v>36.4572</v>
          </cell>
          <cell r="O10">
            <v>6.5469999999999997</v>
          </cell>
          <cell r="P10">
            <v>13.884600000000001</v>
          </cell>
          <cell r="Q10">
            <v>11.1572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411.39499999999998</v>
          </cell>
          <cell r="E11">
            <v>21.611999999999998</v>
          </cell>
          <cell r="F11">
            <v>389.78300000000002</v>
          </cell>
          <cell r="G11">
            <v>1</v>
          </cell>
          <cell r="K11">
            <v>4.3224</v>
          </cell>
          <cell r="O11">
            <v>0</v>
          </cell>
          <cell r="P11">
            <v>0</v>
          </cell>
          <cell r="Q11">
            <v>0</v>
          </cell>
        </row>
        <row r="12">
          <cell r="A12" t="str">
            <v>027  Колбаса Сервелат Столичный, Вязанка фиброуз в/у, 0.35кг, ПОКОМ</v>
          </cell>
          <cell r="B12" t="str">
            <v>шт</v>
          </cell>
          <cell r="D12">
            <v>56</v>
          </cell>
          <cell r="F12">
            <v>56</v>
          </cell>
          <cell r="G12">
            <v>0.35</v>
          </cell>
          <cell r="K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75</v>
          </cell>
          <cell r="D13">
            <v>24</v>
          </cell>
          <cell r="E13">
            <v>90</v>
          </cell>
          <cell r="G13">
            <v>0.45</v>
          </cell>
          <cell r="K13">
            <v>18</v>
          </cell>
          <cell r="O13">
            <v>0.2</v>
          </cell>
          <cell r="P13">
            <v>6</v>
          </cell>
          <cell r="Q13">
            <v>10.4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54</v>
          </cell>
          <cell r="F14">
            <v>54</v>
          </cell>
          <cell r="G14">
            <v>0.35</v>
          </cell>
          <cell r="K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 t="str">
            <v>083  Колбаса Швейцарская 0,17 кг., ШТ., сырокопченая   ПОКОМ</v>
          </cell>
          <cell r="B15" t="str">
            <v>шт</v>
          </cell>
          <cell r="D15">
            <v>105</v>
          </cell>
          <cell r="E15">
            <v>10</v>
          </cell>
          <cell r="F15">
            <v>95</v>
          </cell>
          <cell r="G15">
            <v>0.17</v>
          </cell>
          <cell r="K15">
            <v>2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084  Колбаски Баварские копченые, NDX в МГС 0,28 кг, ТМ Стародворье  ПОКОМ</v>
          </cell>
          <cell r="B16" t="str">
            <v>шт</v>
          </cell>
          <cell r="D16">
            <v>102</v>
          </cell>
          <cell r="E16">
            <v>8</v>
          </cell>
          <cell r="F16">
            <v>94</v>
          </cell>
          <cell r="G16">
            <v>0.28000000000000003</v>
          </cell>
          <cell r="K16">
            <v>1.6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096  Сосиски Баварские,  0.42кг,ПОКОМ</v>
          </cell>
          <cell r="B17" t="str">
            <v>шт</v>
          </cell>
          <cell r="D17">
            <v>204</v>
          </cell>
          <cell r="F17">
            <v>204</v>
          </cell>
          <cell r="G17">
            <v>0.42</v>
          </cell>
          <cell r="K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>
            <v>142.435</v>
          </cell>
          <cell r="D18">
            <v>205.50800000000001</v>
          </cell>
          <cell r="E18">
            <v>133.29400000000001</v>
          </cell>
          <cell r="F18">
            <v>202.43899999999999</v>
          </cell>
          <cell r="G18">
            <v>1</v>
          </cell>
          <cell r="K18">
            <v>26.658800000000003</v>
          </cell>
          <cell r="O18">
            <v>4.2065999999999999</v>
          </cell>
          <cell r="P18">
            <v>5.0665999999999993</v>
          </cell>
          <cell r="Q18">
            <v>9.3236000000000008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C19">
            <v>179.535</v>
          </cell>
          <cell r="D19">
            <v>418.99599999999998</v>
          </cell>
          <cell r="E19">
            <v>337.1</v>
          </cell>
          <cell r="F19">
            <v>223.99799999999999</v>
          </cell>
          <cell r="G19">
            <v>1</v>
          </cell>
          <cell r="K19">
            <v>67.42</v>
          </cell>
          <cell r="O19">
            <v>17.953200000000002</v>
          </cell>
          <cell r="P19">
            <v>40.168199999999999</v>
          </cell>
          <cell r="Q19">
            <v>20.9422</v>
          </cell>
        </row>
        <row r="20">
          <cell r="A20" t="str">
            <v>215  Колбаса Докторская ГОСТ Дугушка, ВЕС, ТМ Стародворье ПОКОМ</v>
          </cell>
          <cell r="B20" t="str">
            <v>кг</v>
          </cell>
          <cell r="D20">
            <v>32.28</v>
          </cell>
          <cell r="E20">
            <v>0.86599999999999999</v>
          </cell>
          <cell r="F20">
            <v>31.414000000000001</v>
          </cell>
          <cell r="G20">
            <v>1</v>
          </cell>
          <cell r="K20">
            <v>0.17319999999999999</v>
          </cell>
          <cell r="O20">
            <v>0</v>
          </cell>
          <cell r="P20">
            <v>0</v>
          </cell>
          <cell r="Q20">
            <v>0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>
            <v>121.214</v>
          </cell>
          <cell r="D21">
            <v>386.66199999999998</v>
          </cell>
          <cell r="E21">
            <v>202.655</v>
          </cell>
          <cell r="F21">
            <v>251.59100000000001</v>
          </cell>
          <cell r="G21">
            <v>1</v>
          </cell>
          <cell r="K21">
            <v>40.530999999999999</v>
          </cell>
          <cell r="O21">
            <v>15.9222</v>
          </cell>
          <cell r="P21">
            <v>25.196400000000001</v>
          </cell>
          <cell r="Q21">
            <v>22.658000000000001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C22">
            <v>677.64499999999998</v>
          </cell>
          <cell r="D22">
            <v>8.1000000000000003E-2</v>
          </cell>
          <cell r="E22">
            <v>584.21600000000001</v>
          </cell>
          <cell r="F22">
            <v>2.5790000000000002</v>
          </cell>
          <cell r="G22">
            <v>1</v>
          </cell>
          <cell r="K22">
            <v>116.8432</v>
          </cell>
          <cell r="O22">
            <v>117.35260000000001</v>
          </cell>
          <cell r="P22">
            <v>34.770400000000002</v>
          </cell>
          <cell r="Q22">
            <v>27.513400000000001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>
            <v>22.98</v>
          </cell>
          <cell r="D23">
            <v>157.035</v>
          </cell>
          <cell r="E23">
            <v>65.799000000000007</v>
          </cell>
          <cell r="F23">
            <v>100.04600000000001</v>
          </cell>
          <cell r="G23">
            <v>1</v>
          </cell>
          <cell r="K23">
            <v>13.159800000000001</v>
          </cell>
          <cell r="O23">
            <v>24.116399999999999</v>
          </cell>
          <cell r="P23">
            <v>15.315799999999999</v>
          </cell>
          <cell r="Q23">
            <v>9.0136000000000003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>
            <v>179.506</v>
          </cell>
          <cell r="D24">
            <v>204.08</v>
          </cell>
          <cell r="E24">
            <v>192.56</v>
          </cell>
          <cell r="F24">
            <v>154.178</v>
          </cell>
          <cell r="G24">
            <v>1</v>
          </cell>
          <cell r="K24">
            <v>38.512</v>
          </cell>
          <cell r="O24">
            <v>4.3220000000000001</v>
          </cell>
          <cell r="P24">
            <v>19.227399999999999</v>
          </cell>
          <cell r="Q24">
            <v>17.7986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C25">
            <v>835.39</v>
          </cell>
          <cell r="D25">
            <v>14.275</v>
          </cell>
          <cell r="E25">
            <v>543.82000000000005</v>
          </cell>
          <cell r="F25">
            <v>274.91000000000003</v>
          </cell>
          <cell r="G25">
            <v>1</v>
          </cell>
          <cell r="K25">
            <v>108.76400000000001</v>
          </cell>
          <cell r="O25">
            <v>137.20920000000001</v>
          </cell>
          <cell r="P25">
            <v>44.402799999999999</v>
          </cell>
          <cell r="Q25">
            <v>31.947199999999999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C26">
            <v>36.158999999999999</v>
          </cell>
          <cell r="D26">
            <v>108.02</v>
          </cell>
          <cell r="E26">
            <v>108.027</v>
          </cell>
          <cell r="F26">
            <v>2.5640000000000001</v>
          </cell>
          <cell r="G26">
            <v>1</v>
          </cell>
          <cell r="K26">
            <v>21.605399999999999</v>
          </cell>
          <cell r="O26">
            <v>5.6616</v>
          </cell>
          <cell r="P26">
            <v>19.6812</v>
          </cell>
          <cell r="Q26">
            <v>9.8262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>
            <v>58.725999999999999</v>
          </cell>
          <cell r="D27">
            <v>306.137</v>
          </cell>
          <cell r="E27">
            <v>168.87899999999999</v>
          </cell>
          <cell r="F27">
            <v>193.33699999999999</v>
          </cell>
          <cell r="G27">
            <v>1</v>
          </cell>
          <cell r="K27">
            <v>33.775799999999997</v>
          </cell>
          <cell r="O27">
            <v>39.174199999999999</v>
          </cell>
          <cell r="P27">
            <v>16.327000000000002</v>
          </cell>
          <cell r="Q27">
            <v>14.2494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>
            <v>31.658999999999999</v>
          </cell>
          <cell r="D28">
            <v>306.06900000000002</v>
          </cell>
          <cell r="E28">
            <v>72.14</v>
          </cell>
          <cell r="F28">
            <v>252.36799999999999</v>
          </cell>
          <cell r="G28">
            <v>1</v>
          </cell>
          <cell r="K28">
            <v>14.428000000000001</v>
          </cell>
          <cell r="O28">
            <v>4.0586000000000002</v>
          </cell>
          <cell r="P28">
            <v>5.9825999999999997</v>
          </cell>
          <cell r="Q28">
            <v>3.4962000000000004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>
            <v>191.25700000000001</v>
          </cell>
          <cell r="D29">
            <v>58.045000000000002</v>
          </cell>
          <cell r="E29">
            <v>215.02199999999999</v>
          </cell>
          <cell r="F29">
            <v>23.734999999999999</v>
          </cell>
          <cell r="G29">
            <v>1</v>
          </cell>
          <cell r="K29">
            <v>43.004399999999997</v>
          </cell>
          <cell r="O29">
            <v>6.8439999999999994</v>
          </cell>
          <cell r="P29">
            <v>14.383199999999999</v>
          </cell>
          <cell r="Q29">
            <v>10.584999999999999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C30">
            <v>13.872</v>
          </cell>
          <cell r="D30">
            <v>57.921999999999997</v>
          </cell>
          <cell r="E30">
            <v>45.798999999999999</v>
          </cell>
          <cell r="F30">
            <v>20.443000000000001</v>
          </cell>
          <cell r="G30">
            <v>1</v>
          </cell>
          <cell r="K30">
            <v>9.1598000000000006</v>
          </cell>
          <cell r="O30">
            <v>0.97260000000000013</v>
          </cell>
          <cell r="P30">
            <v>6.6668000000000003</v>
          </cell>
          <cell r="Q30">
            <v>0.69720000000000004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C31">
            <v>19.43</v>
          </cell>
          <cell r="D31">
            <v>78.13</v>
          </cell>
          <cell r="E31">
            <v>73.753</v>
          </cell>
          <cell r="F31">
            <v>13.731</v>
          </cell>
          <cell r="G31">
            <v>1</v>
          </cell>
          <cell r="K31">
            <v>14.7506</v>
          </cell>
          <cell r="O31">
            <v>5.09</v>
          </cell>
          <cell r="P31">
            <v>7.6950000000000003</v>
          </cell>
          <cell r="Q31">
            <v>3.3348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C32">
            <v>12.644</v>
          </cell>
          <cell r="D32">
            <v>290.88099999999997</v>
          </cell>
          <cell r="E32">
            <v>70.305000000000007</v>
          </cell>
          <cell r="F32">
            <v>229.02099999999999</v>
          </cell>
          <cell r="G32">
            <v>1</v>
          </cell>
          <cell r="K32">
            <v>14.061000000000002</v>
          </cell>
          <cell r="O32">
            <v>2.1425999999999998</v>
          </cell>
          <cell r="P32">
            <v>8.2788000000000004</v>
          </cell>
          <cell r="Q32">
            <v>4.2652000000000001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C33">
            <v>18.641999999999999</v>
          </cell>
          <cell r="D33">
            <v>208.79900000000001</v>
          </cell>
          <cell r="E33">
            <v>5.1680000000000001</v>
          </cell>
          <cell r="F33">
            <v>206.23400000000001</v>
          </cell>
          <cell r="G33">
            <v>1</v>
          </cell>
          <cell r="K33">
            <v>1.0336000000000001</v>
          </cell>
          <cell r="O33">
            <v>4.7329999999999997</v>
          </cell>
          <cell r="P33">
            <v>4.0296000000000003</v>
          </cell>
          <cell r="Q33">
            <v>7.0377999999999998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C34">
            <v>110.419</v>
          </cell>
          <cell r="D34">
            <v>449.72</v>
          </cell>
          <cell r="E34">
            <v>152.27500000000001</v>
          </cell>
          <cell r="F34">
            <v>385.09100000000001</v>
          </cell>
          <cell r="G34">
            <v>1</v>
          </cell>
          <cell r="K34">
            <v>30.455000000000002</v>
          </cell>
          <cell r="O34">
            <v>3.3258000000000001</v>
          </cell>
          <cell r="P34">
            <v>0.53039999999999998</v>
          </cell>
          <cell r="Q34">
            <v>13.6714</v>
          </cell>
        </row>
        <row r="35">
          <cell r="A35" t="str">
            <v>253  Сосиски Ганноверские   ПОКОМ</v>
          </cell>
          <cell r="B35" t="str">
            <v>кг</v>
          </cell>
          <cell r="G35">
            <v>1</v>
          </cell>
          <cell r="K35">
            <v>0</v>
          </cell>
          <cell r="O35">
            <v>0</v>
          </cell>
          <cell r="P35">
            <v>1.5901999999999998</v>
          </cell>
          <cell r="Q35">
            <v>0.53420000000000001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B36" t="str">
            <v>кг</v>
          </cell>
          <cell r="C36">
            <v>61.176000000000002</v>
          </cell>
          <cell r="D36">
            <v>515.85299999999995</v>
          </cell>
          <cell r="E36">
            <v>231.047</v>
          </cell>
          <cell r="F36">
            <v>328.29500000000002</v>
          </cell>
          <cell r="G36">
            <v>1</v>
          </cell>
          <cell r="K36">
            <v>46.209400000000002</v>
          </cell>
          <cell r="O36">
            <v>10.281600000000001</v>
          </cell>
          <cell r="P36">
            <v>6.6084000000000005</v>
          </cell>
          <cell r="Q36">
            <v>10.007</v>
          </cell>
        </row>
        <row r="37">
          <cell r="A37" t="str">
            <v>257  Сосиски Молочные оригинальные ТМ Особый рецепт, ВЕС.   ПОКОМ</v>
          </cell>
          <cell r="B37" t="str">
            <v>кг</v>
          </cell>
          <cell r="C37">
            <v>10.465999999999999</v>
          </cell>
          <cell r="D37">
            <v>104.45399999999999</v>
          </cell>
          <cell r="E37">
            <v>60.363999999999997</v>
          </cell>
          <cell r="F37">
            <v>44.064</v>
          </cell>
          <cell r="G37">
            <v>1</v>
          </cell>
          <cell r="K37">
            <v>12.072799999999999</v>
          </cell>
          <cell r="O37">
            <v>4.6286000000000005</v>
          </cell>
          <cell r="P37">
            <v>6.3957999999999995</v>
          </cell>
          <cell r="Q37">
            <v>2.7625999999999999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69.418000000000006</v>
          </cell>
          <cell r="D38">
            <v>0.03</v>
          </cell>
          <cell r="E38">
            <v>55.122999999999998</v>
          </cell>
          <cell r="F38">
            <v>5.0430000000000001</v>
          </cell>
          <cell r="G38">
            <v>1</v>
          </cell>
          <cell r="K38">
            <v>11.0246</v>
          </cell>
          <cell r="O38">
            <v>4.7378</v>
          </cell>
          <cell r="P38">
            <v>6.3330000000000002</v>
          </cell>
          <cell r="Q38">
            <v>6.5743999999999998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21.748999999999999</v>
          </cell>
          <cell r="D39">
            <v>34.636000000000003</v>
          </cell>
          <cell r="E39">
            <v>18.876000000000001</v>
          </cell>
          <cell r="F39">
            <v>34.619999999999997</v>
          </cell>
          <cell r="G39">
            <v>1</v>
          </cell>
          <cell r="K39">
            <v>3.7752000000000003</v>
          </cell>
          <cell r="O39">
            <v>0</v>
          </cell>
          <cell r="P39">
            <v>0</v>
          </cell>
          <cell r="Q39">
            <v>0</v>
          </cell>
        </row>
        <row r="40">
          <cell r="A40" t="str">
            <v>272  Колбаса Сервелат Филедворский, фиброуз, в/у 0,35 кг срез,  ПОКОМ</v>
          </cell>
          <cell r="B40" t="str">
            <v>шт</v>
          </cell>
          <cell r="D40">
            <v>54</v>
          </cell>
          <cell r="E40">
            <v>1</v>
          </cell>
          <cell r="F40">
            <v>53</v>
          </cell>
          <cell r="G40">
            <v>0.35</v>
          </cell>
          <cell r="K40">
            <v>0.2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>
            <v>76</v>
          </cell>
          <cell r="D41">
            <v>102</v>
          </cell>
          <cell r="E41">
            <v>120</v>
          </cell>
          <cell r="G41">
            <v>0.4</v>
          </cell>
          <cell r="K41">
            <v>24</v>
          </cell>
          <cell r="O41">
            <v>4.8</v>
          </cell>
          <cell r="P41">
            <v>6.4</v>
          </cell>
          <cell r="Q41">
            <v>1.4</v>
          </cell>
        </row>
        <row r="42">
          <cell r="A42" t="str">
            <v>276  Колбаса Сливушка ТМ Вязанка в оболочке полиамид 0,45 кг  ПОКОМ</v>
          </cell>
          <cell r="B42" t="str">
            <v>шт</v>
          </cell>
          <cell r="C42">
            <v>54</v>
          </cell>
          <cell r="E42">
            <v>47</v>
          </cell>
          <cell r="G42">
            <v>0.45</v>
          </cell>
          <cell r="K42">
            <v>9.4</v>
          </cell>
          <cell r="O42">
            <v>0</v>
          </cell>
          <cell r="P42">
            <v>0</v>
          </cell>
          <cell r="Q42">
            <v>7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C43">
            <v>12.081</v>
          </cell>
          <cell r="D43">
            <v>308.13200000000001</v>
          </cell>
          <cell r="E43">
            <v>109.238</v>
          </cell>
          <cell r="F43">
            <v>198.89400000000001</v>
          </cell>
          <cell r="G43">
            <v>1</v>
          </cell>
          <cell r="K43">
            <v>21.8476</v>
          </cell>
          <cell r="O43">
            <v>0</v>
          </cell>
          <cell r="P43">
            <v>0</v>
          </cell>
          <cell r="Q43">
            <v>0</v>
          </cell>
        </row>
        <row r="44">
          <cell r="A44" t="str">
            <v>296  Колбаса Мясорубская с рубленой грудинкой 0,35кг срез ТМ Стародворье  ПОКОМ</v>
          </cell>
          <cell r="B44" t="str">
            <v>шт</v>
          </cell>
          <cell r="D44">
            <v>102</v>
          </cell>
          <cell r="E44">
            <v>8</v>
          </cell>
          <cell r="F44">
            <v>94</v>
          </cell>
          <cell r="G44">
            <v>0.35</v>
          </cell>
          <cell r="K44">
            <v>1.6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297  Колбаса Мясорубская с рубленой грудинкой ВЕС ТМ Стародворье  ПОКОМ</v>
          </cell>
          <cell r="B45" t="str">
            <v>кг</v>
          </cell>
          <cell r="D45">
            <v>202.154</v>
          </cell>
          <cell r="F45">
            <v>202.154</v>
          </cell>
          <cell r="G45">
            <v>1</v>
          </cell>
          <cell r="K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>
            <v>134</v>
          </cell>
          <cell r="D46">
            <v>294</v>
          </cell>
          <cell r="E46">
            <v>283</v>
          </cell>
          <cell r="F46">
            <v>116</v>
          </cell>
          <cell r="G46">
            <v>0.4</v>
          </cell>
          <cell r="K46">
            <v>56.6</v>
          </cell>
          <cell r="O46">
            <v>0</v>
          </cell>
          <cell r="P46">
            <v>0</v>
          </cell>
          <cell r="Q46">
            <v>20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>
            <v>69</v>
          </cell>
          <cell r="D47">
            <v>354</v>
          </cell>
          <cell r="E47">
            <v>280</v>
          </cell>
          <cell r="F47">
            <v>89</v>
          </cell>
          <cell r="G47">
            <v>0.4</v>
          </cell>
          <cell r="K47">
            <v>56</v>
          </cell>
          <cell r="O47">
            <v>6.4</v>
          </cell>
          <cell r="P47">
            <v>12.8</v>
          </cell>
          <cell r="Q47">
            <v>21.2</v>
          </cell>
        </row>
        <row r="48">
          <cell r="A48" t="str">
            <v xml:space="preserve">312  Ветчина Филейская ТМ Вязанка ТС Столичная ВЕС  ПОКОМ </v>
          </cell>
          <cell r="B48" t="str">
            <v>кг</v>
          </cell>
          <cell r="C48">
            <v>53.74</v>
          </cell>
          <cell r="D48">
            <v>312.411</v>
          </cell>
          <cell r="E48">
            <v>64.653000000000006</v>
          </cell>
          <cell r="F48">
            <v>292.06</v>
          </cell>
          <cell r="G48">
            <v>1</v>
          </cell>
          <cell r="K48">
            <v>12.930600000000002</v>
          </cell>
          <cell r="O48">
            <v>10.799800000000001</v>
          </cell>
          <cell r="P48">
            <v>13.2286</v>
          </cell>
          <cell r="Q48">
            <v>3.5087999999999999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108.18300000000001</v>
          </cell>
          <cell r="D49">
            <v>306.53300000000002</v>
          </cell>
          <cell r="E49">
            <v>109.798</v>
          </cell>
          <cell r="F49">
            <v>279.18099999999998</v>
          </cell>
          <cell r="G49">
            <v>1</v>
          </cell>
          <cell r="K49">
            <v>21.959600000000002</v>
          </cell>
          <cell r="O49">
            <v>0</v>
          </cell>
          <cell r="P49">
            <v>8.5731999999999999</v>
          </cell>
          <cell r="Q49">
            <v>10.737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>
            <v>53.344999999999999</v>
          </cell>
          <cell r="D50">
            <v>205.14</v>
          </cell>
          <cell r="E50">
            <v>49.41</v>
          </cell>
          <cell r="F50">
            <v>203.714</v>
          </cell>
          <cell r="G50">
            <v>1</v>
          </cell>
          <cell r="K50">
            <v>9.8819999999999997</v>
          </cell>
          <cell r="O50">
            <v>0</v>
          </cell>
          <cell r="P50">
            <v>0</v>
          </cell>
          <cell r="Q50">
            <v>0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22.448</v>
          </cell>
          <cell r="E51">
            <v>22.446000000000002</v>
          </cell>
          <cell r="G51">
            <v>1</v>
          </cell>
          <cell r="K51">
            <v>4.4892000000000003</v>
          </cell>
          <cell r="O51">
            <v>3.5859999999999999</v>
          </cell>
          <cell r="P51">
            <v>3.8997999999999999</v>
          </cell>
          <cell r="Q51">
            <v>2.6903999999999999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C52">
            <v>6.44</v>
          </cell>
          <cell r="E52">
            <v>6.44</v>
          </cell>
          <cell r="G52">
            <v>1</v>
          </cell>
          <cell r="K52">
            <v>1.288</v>
          </cell>
          <cell r="O52">
            <v>0.84399999999999997</v>
          </cell>
          <cell r="P52">
            <v>3.07</v>
          </cell>
          <cell r="Q52">
            <v>0</v>
          </cell>
        </row>
        <row r="53">
          <cell r="A53" t="str">
            <v>325 Колбаса Сервелат Мясорубский ТМ Стародворье с мелкорубленным окороком 0,35 кг  ПОКОМ</v>
          </cell>
          <cell r="B53" t="str">
            <v>шт</v>
          </cell>
          <cell r="D53">
            <v>54</v>
          </cell>
          <cell r="F53">
            <v>54</v>
          </cell>
          <cell r="G53">
            <v>0.35</v>
          </cell>
          <cell r="K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344 Колбаса Салями Финская ТМ Стародворски колбасы ТС Вязанка в оболочке фиброуз в вак 0,35 кг ПОКОМ</v>
          </cell>
          <cell r="B54" t="str">
            <v>шт</v>
          </cell>
          <cell r="D54">
            <v>56</v>
          </cell>
          <cell r="F54">
            <v>56</v>
          </cell>
          <cell r="G54">
            <v>0.35</v>
          </cell>
          <cell r="K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A55" t="str">
            <v>358 Колбаса Сервелат Мясорубский ТМ Стародворье с мелкорубленным окороком в вак упак  ПОКОМ</v>
          </cell>
          <cell r="B55" t="str">
            <v>кг</v>
          </cell>
          <cell r="D55">
            <v>51.534999999999997</v>
          </cell>
          <cell r="F55">
            <v>51.534999999999997</v>
          </cell>
          <cell r="G55">
            <v>1</v>
          </cell>
          <cell r="K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A56" t="str">
            <v>360 Колбаса варено-копченая  Сервелат Левантский ТМ Особый Рецепт  0,35 кг  ПОКОМ</v>
          </cell>
          <cell r="B56" t="str">
            <v>шт</v>
          </cell>
          <cell r="D56">
            <v>56</v>
          </cell>
          <cell r="F56">
            <v>56</v>
          </cell>
          <cell r="G56">
            <v>0.35</v>
          </cell>
          <cell r="K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A57" t="str">
            <v>361 Колбаса Салями Филейбургская зернистая ТМ Баварушка в оболочке  в вак 0.28кг ПОКОМ</v>
          </cell>
          <cell r="B57" t="str">
            <v>шт</v>
          </cell>
          <cell r="D57">
            <v>54</v>
          </cell>
          <cell r="F57">
            <v>54</v>
          </cell>
          <cell r="G57">
            <v>0.28000000000000003</v>
          </cell>
          <cell r="K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A58" t="str">
            <v>363 Сардельки Филейские Вязанка ТМ Вязанка в обол NDX  ПОКОМ</v>
          </cell>
          <cell r="B58" t="str">
            <v>кг</v>
          </cell>
          <cell r="D58">
            <v>203.512</v>
          </cell>
          <cell r="F58">
            <v>203.512</v>
          </cell>
          <cell r="G58">
            <v>1</v>
          </cell>
          <cell r="K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A59" t="str">
            <v>364 Колбаса Сервелат Филейбургский с копченой грудинкой ТМ Баварушка  в/у 0,28 кг  ПОКОМ</v>
          </cell>
          <cell r="B59" t="str">
            <v>шт</v>
          </cell>
          <cell r="D59">
            <v>54</v>
          </cell>
          <cell r="F59">
            <v>54</v>
          </cell>
          <cell r="G59">
            <v>0.28000000000000003</v>
          </cell>
          <cell r="K59">
            <v>0</v>
          </cell>
          <cell r="O59">
            <v>0</v>
          </cell>
          <cell r="P59">
            <v>0</v>
          </cell>
          <cell r="Q59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S59"/>
  <sheetViews>
    <sheetView tabSelected="1" workbookViewId="0">
      <pane ySplit="5" topLeftCell="A6" activePane="bottomLeft" state="frozen"/>
      <selection pane="bottomLeft" activeCell="U4" sqref="U4"/>
    </sheetView>
  </sheetViews>
  <sheetFormatPr defaultColWidth="10.5" defaultRowHeight="11.45" customHeight="1" outlineLevelRow="2" x14ac:dyDescent="0.2"/>
  <cols>
    <col min="1" max="1" width="69.5" style="1" customWidth="1"/>
    <col min="2" max="2" width="4.1640625" style="1" customWidth="1"/>
    <col min="3" max="6" width="6.6640625" style="7" customWidth="1"/>
    <col min="7" max="7" width="5.1640625" style="15" bestFit="1" customWidth="1"/>
    <col min="8" max="10" width="1.83203125" style="4" customWidth="1"/>
    <col min="11" max="11" width="6.33203125" style="16" customWidth="1"/>
    <col min="12" max="12" width="10.5" style="16"/>
    <col min="13" max="14" width="6.6640625" style="16" customWidth="1"/>
    <col min="15" max="17" width="8" style="16" customWidth="1"/>
    <col min="18" max="19" width="10.5" style="16"/>
    <col min="20" max="16384" width="10.5" style="4"/>
  </cols>
  <sheetData>
    <row r="1" spans="1:19" ht="12.95" customHeight="1" outlineLevel="1" x14ac:dyDescent="0.2">
      <c r="A1" s="2" t="s">
        <v>0</v>
      </c>
    </row>
    <row r="2" spans="1:19" ht="12.95" customHeight="1" outlineLevel="1" x14ac:dyDescent="0.2">
      <c r="A2" s="2"/>
    </row>
    <row r="3" spans="1:19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67</v>
      </c>
      <c r="M3" s="12" t="s">
        <v>69</v>
      </c>
      <c r="N3" s="12" t="s">
        <v>70</v>
      </c>
      <c r="O3" s="12" t="s">
        <v>71</v>
      </c>
      <c r="P3" s="13" t="s">
        <v>72</v>
      </c>
      <c r="Q3" s="13" t="s">
        <v>75</v>
      </c>
      <c r="R3" s="12" t="s">
        <v>73</v>
      </c>
      <c r="S3" s="12" t="s">
        <v>74</v>
      </c>
    </row>
    <row r="4" spans="1:19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1.1" customHeight="1" x14ac:dyDescent="0.2">
      <c r="A5" s="5"/>
      <c r="B5" s="5"/>
      <c r="C5" s="9"/>
      <c r="D5" s="9"/>
      <c r="E5" s="14">
        <f>SUM(E6:E78)</f>
        <v>5378.5959999999995</v>
      </c>
      <c r="F5" s="14">
        <f>SUM(F6:F78)</f>
        <v>12726.313</v>
      </c>
      <c r="G5" s="11"/>
      <c r="H5" s="14">
        <f>SUM(H6:H78)</f>
        <v>0</v>
      </c>
      <c r="I5" s="14">
        <f>SUM(I6:I78)</f>
        <v>0</v>
      </c>
      <c r="J5" s="14">
        <f>SUM(J6:J78)</f>
        <v>0</v>
      </c>
      <c r="K5" s="14">
        <f>SUM(K6:K78)</f>
        <v>1075.7192</v>
      </c>
      <c r="L5" s="14">
        <f>SUM(L6:L78)</f>
        <v>10040</v>
      </c>
      <c r="M5" s="12"/>
      <c r="N5" s="12"/>
      <c r="O5" s="14">
        <f>SUM(O6:O78)</f>
        <v>359.86959999999999</v>
      </c>
      <c r="P5" s="14">
        <f>SUM(P6:P78)</f>
        <v>318.58780000000002</v>
      </c>
      <c r="Q5" s="14">
        <f>SUM(Q6:Q78)</f>
        <v>998.0150000000001</v>
      </c>
      <c r="R5" s="12"/>
      <c r="S5" s="14">
        <f>SUM(S6:S78)</f>
        <v>0</v>
      </c>
    </row>
    <row r="6" spans="1:19" ht="11.1" customHeight="1" outlineLevel="2" x14ac:dyDescent="0.2">
      <c r="A6" s="6" t="s">
        <v>8</v>
      </c>
      <c r="B6" s="6" t="s">
        <v>9</v>
      </c>
      <c r="C6" s="10">
        <v>78.933999999999997</v>
      </c>
      <c r="D6" s="10">
        <v>508.85599999999999</v>
      </c>
      <c r="E6" s="10">
        <v>73.825999999999993</v>
      </c>
      <c r="F6" s="10">
        <v>495.25599999999997</v>
      </c>
      <c r="G6" s="15">
        <f>VLOOKUP(A6,[1]TDSheet!$A:$G,7,0)</f>
        <v>1</v>
      </c>
      <c r="K6" s="16">
        <f>E6/5</f>
        <v>14.765199999999998</v>
      </c>
      <c r="L6" s="17"/>
      <c r="M6" s="16">
        <f>(F6+L6)/K6</f>
        <v>33.542112534879315</v>
      </c>
      <c r="N6" s="16">
        <f>F6/K6</f>
        <v>33.542112534879315</v>
      </c>
      <c r="O6" s="16">
        <f>VLOOKUP(A6,[1]TDSheet!$A:$P,16,0)</f>
        <v>7.5370000000000008</v>
      </c>
      <c r="P6" s="16">
        <f>VLOOKUP(A6,[1]TDSheet!$A:$Q,17,0)</f>
        <v>6.969199999999999</v>
      </c>
      <c r="Q6" s="16">
        <f>VLOOKUP(A6,[1]TDSheet!$A:$K,11,0)</f>
        <v>20.640999999999998</v>
      </c>
    </row>
    <row r="7" spans="1:19" ht="11.1" customHeight="1" outlineLevel="2" x14ac:dyDescent="0.2">
      <c r="A7" s="6" t="s">
        <v>10</v>
      </c>
      <c r="B7" s="6" t="s">
        <v>9</v>
      </c>
      <c r="C7" s="10">
        <v>2.7109999999999999</v>
      </c>
      <c r="D7" s="10">
        <v>615.15499999999997</v>
      </c>
      <c r="E7" s="10">
        <v>97.442999999999998</v>
      </c>
      <c r="F7" s="10">
        <v>517.72699999999998</v>
      </c>
      <c r="G7" s="15">
        <f>VLOOKUP(A7,[1]TDSheet!$A:$G,7,0)</f>
        <v>1</v>
      </c>
      <c r="K7" s="16">
        <f t="shared" ref="K7:K59" si="0">E7/5</f>
        <v>19.488599999999998</v>
      </c>
      <c r="L7" s="17"/>
      <c r="M7" s="16">
        <f t="shared" ref="M7:M59" si="1">(F7+L7)/K7</f>
        <v>26.565633241997887</v>
      </c>
      <c r="N7" s="16">
        <f t="shared" ref="N7:N59" si="2">F7/K7</f>
        <v>26.565633241997887</v>
      </c>
      <c r="O7" s="16">
        <f>VLOOKUP(A7,[1]TDSheet!$A:$P,16,0)</f>
        <v>0</v>
      </c>
      <c r="P7" s="16">
        <f>VLOOKUP(A7,[1]TDSheet!$A:$Q,17,0)</f>
        <v>0</v>
      </c>
      <c r="Q7" s="16">
        <f>VLOOKUP(A7,[1]TDSheet!$A:$K,11,0)</f>
        <v>14.250399999999999</v>
      </c>
    </row>
    <row r="8" spans="1:19" ht="11.1" customHeight="1" outlineLevel="2" x14ac:dyDescent="0.2">
      <c r="A8" s="6" t="s">
        <v>11</v>
      </c>
      <c r="B8" s="6" t="s">
        <v>9</v>
      </c>
      <c r="C8" s="10">
        <v>119.521</v>
      </c>
      <c r="D8" s="10">
        <v>515.49699999999996</v>
      </c>
      <c r="E8" s="10">
        <v>172.89400000000001</v>
      </c>
      <c r="F8" s="10">
        <v>422.75400000000002</v>
      </c>
      <c r="G8" s="15">
        <f>VLOOKUP(A8,[1]TDSheet!$A:$G,7,0)</f>
        <v>1</v>
      </c>
      <c r="K8" s="16">
        <f t="shared" si="0"/>
        <v>34.578800000000001</v>
      </c>
      <c r="L8" s="17">
        <v>100</v>
      </c>
      <c r="M8" s="16">
        <f t="shared" si="1"/>
        <v>15.117760014806761</v>
      </c>
      <c r="N8" s="16">
        <f t="shared" si="2"/>
        <v>12.225814661006165</v>
      </c>
      <c r="O8" s="16">
        <f>VLOOKUP(A8,[1]TDSheet!$A:$P,16,0)</f>
        <v>10.6456</v>
      </c>
      <c r="P8" s="16">
        <f>VLOOKUP(A8,[1]TDSheet!$A:$Q,17,0)</f>
        <v>1.3302</v>
      </c>
      <c r="Q8" s="16">
        <f>VLOOKUP(A8,[1]TDSheet!$A:$K,11,0)</f>
        <v>26.060000000000002</v>
      </c>
    </row>
    <row r="9" spans="1:19" ht="11.1" customHeight="1" outlineLevel="2" x14ac:dyDescent="0.2">
      <c r="A9" s="6" t="s">
        <v>12</v>
      </c>
      <c r="B9" s="6" t="s">
        <v>9</v>
      </c>
      <c r="C9" s="10">
        <v>118.834</v>
      </c>
      <c r="D9" s="10">
        <v>513.59</v>
      </c>
      <c r="E9" s="10">
        <v>178.23400000000001</v>
      </c>
      <c r="F9" s="10">
        <v>411.48099999999999</v>
      </c>
      <c r="G9" s="15">
        <f>VLOOKUP(A9,[1]TDSheet!$A:$G,7,0)</f>
        <v>1</v>
      </c>
      <c r="K9" s="16">
        <f t="shared" si="0"/>
        <v>35.646799999999999</v>
      </c>
      <c r="L9" s="17">
        <v>100</v>
      </c>
      <c r="M9" s="16">
        <f t="shared" si="1"/>
        <v>14.348581078806513</v>
      </c>
      <c r="N9" s="16">
        <f t="shared" si="2"/>
        <v>11.543280182232346</v>
      </c>
      <c r="O9" s="16">
        <f>VLOOKUP(A9,[1]TDSheet!$A:$P,16,0)</f>
        <v>13.884600000000001</v>
      </c>
      <c r="P9" s="16">
        <f>VLOOKUP(A9,[1]TDSheet!$A:$Q,17,0)</f>
        <v>11.1572</v>
      </c>
      <c r="Q9" s="16">
        <f>VLOOKUP(A9,[1]TDSheet!$A:$K,11,0)</f>
        <v>36.4572</v>
      </c>
    </row>
    <row r="10" spans="1:19" ht="11.1" customHeight="1" outlineLevel="2" x14ac:dyDescent="0.2">
      <c r="A10" s="6" t="s">
        <v>13</v>
      </c>
      <c r="B10" s="6" t="s">
        <v>9</v>
      </c>
      <c r="C10" s="10"/>
      <c r="D10" s="10">
        <v>726.36199999999997</v>
      </c>
      <c r="E10" s="10">
        <v>151.32900000000001</v>
      </c>
      <c r="F10" s="10">
        <v>575.03300000000002</v>
      </c>
      <c r="G10" s="15">
        <f>VLOOKUP(A10,[1]TDSheet!$A:$G,7,0)</f>
        <v>1</v>
      </c>
      <c r="K10" s="16">
        <f t="shared" si="0"/>
        <v>30.265800000000002</v>
      </c>
      <c r="L10" s="17"/>
      <c r="M10" s="16">
        <f t="shared" si="1"/>
        <v>18.999431701788819</v>
      </c>
      <c r="N10" s="16">
        <f t="shared" si="2"/>
        <v>18.999431701788819</v>
      </c>
      <c r="O10" s="16">
        <f>VLOOKUP(A10,[1]TDSheet!$A:$P,16,0)</f>
        <v>0</v>
      </c>
      <c r="P10" s="16">
        <f>VLOOKUP(A10,[1]TDSheet!$A:$Q,17,0)</f>
        <v>0</v>
      </c>
      <c r="Q10" s="16">
        <f>VLOOKUP(A10,[1]TDSheet!$A:$K,11,0)</f>
        <v>4.3224</v>
      </c>
    </row>
    <row r="11" spans="1:19" ht="11.1" customHeight="1" outlineLevel="2" x14ac:dyDescent="0.2">
      <c r="A11" s="6" t="s">
        <v>18</v>
      </c>
      <c r="B11" s="6" t="s">
        <v>19</v>
      </c>
      <c r="C11" s="10"/>
      <c r="D11" s="10">
        <v>112</v>
      </c>
      <c r="E11" s="10">
        <v>54</v>
      </c>
      <c r="F11" s="10">
        <v>58</v>
      </c>
      <c r="G11" s="15">
        <f>VLOOKUP(A11,[1]TDSheet!$A:$G,7,0)</f>
        <v>0.35</v>
      </c>
      <c r="K11" s="16">
        <f t="shared" si="0"/>
        <v>10.8</v>
      </c>
      <c r="L11" s="17"/>
      <c r="M11" s="16">
        <f t="shared" si="1"/>
        <v>5.3703703703703702</v>
      </c>
      <c r="N11" s="16">
        <f t="shared" si="2"/>
        <v>5.3703703703703702</v>
      </c>
      <c r="O11" s="16">
        <f>VLOOKUP(A11,[1]TDSheet!$A:$P,16,0)</f>
        <v>0</v>
      </c>
      <c r="P11" s="16">
        <f>VLOOKUP(A11,[1]TDSheet!$A:$Q,17,0)</f>
        <v>0</v>
      </c>
      <c r="Q11" s="16">
        <f>VLOOKUP(A11,[1]TDSheet!$A:$K,11,0)</f>
        <v>0</v>
      </c>
    </row>
    <row r="12" spans="1:19" ht="11.1" customHeight="1" outlineLevel="2" x14ac:dyDescent="0.2">
      <c r="A12" s="6" t="s">
        <v>20</v>
      </c>
      <c r="B12" s="6" t="s">
        <v>19</v>
      </c>
      <c r="C12" s="10">
        <v>41</v>
      </c>
      <c r="D12" s="10"/>
      <c r="E12" s="10">
        <v>24</v>
      </c>
      <c r="F12" s="10"/>
      <c r="G12" s="15">
        <f>VLOOKUP(A12,[1]TDSheet!$A:$G,7,0)</f>
        <v>0.45</v>
      </c>
      <c r="K12" s="16">
        <f t="shared" si="0"/>
        <v>4.8</v>
      </c>
      <c r="L12" s="18">
        <f>90/G12</f>
        <v>200</v>
      </c>
      <c r="M12" s="16">
        <f t="shared" si="1"/>
        <v>41.666666666666671</v>
      </c>
      <c r="N12" s="16">
        <f t="shared" si="2"/>
        <v>0</v>
      </c>
      <c r="O12" s="16">
        <f>VLOOKUP(A12,[1]TDSheet!$A:$P,16,0)</f>
        <v>6</v>
      </c>
      <c r="P12" s="16">
        <f>VLOOKUP(A12,[1]TDSheet!$A:$Q,17,0)</f>
        <v>10.4</v>
      </c>
      <c r="Q12" s="16">
        <f>VLOOKUP(A12,[1]TDSheet!$A:$K,11,0)</f>
        <v>18</v>
      </c>
    </row>
    <row r="13" spans="1:19" ht="21.95" customHeight="1" outlineLevel="2" x14ac:dyDescent="0.2">
      <c r="A13" s="6" t="s">
        <v>21</v>
      </c>
      <c r="B13" s="6" t="s">
        <v>19</v>
      </c>
      <c r="C13" s="10"/>
      <c r="D13" s="10">
        <v>30</v>
      </c>
      <c r="E13" s="10"/>
      <c r="F13" s="10">
        <v>30</v>
      </c>
      <c r="G13" s="15">
        <v>0.45</v>
      </c>
      <c r="K13" s="16">
        <f t="shared" si="0"/>
        <v>0</v>
      </c>
      <c r="L13" s="17">
        <v>200</v>
      </c>
      <c r="M13" s="16" t="e">
        <f t="shared" si="1"/>
        <v>#DIV/0!</v>
      </c>
      <c r="N13" s="16" t="e">
        <f t="shared" si="2"/>
        <v>#DIV/0!</v>
      </c>
      <c r="O13" s="16">
        <v>0</v>
      </c>
      <c r="P13" s="16">
        <v>0</v>
      </c>
      <c r="Q13" s="16">
        <v>0</v>
      </c>
    </row>
    <row r="14" spans="1:19" ht="11.1" customHeight="1" outlineLevel="2" x14ac:dyDescent="0.2">
      <c r="A14" s="6" t="s">
        <v>22</v>
      </c>
      <c r="B14" s="6" t="s">
        <v>19</v>
      </c>
      <c r="C14" s="10"/>
      <c r="D14" s="10">
        <v>108</v>
      </c>
      <c r="E14" s="10">
        <v>33</v>
      </c>
      <c r="F14" s="10">
        <v>75</v>
      </c>
      <c r="G14" s="15">
        <f>VLOOKUP(A14,[1]TDSheet!$A:$G,7,0)</f>
        <v>0.35</v>
      </c>
      <c r="K14" s="16">
        <f t="shared" si="0"/>
        <v>6.6</v>
      </c>
      <c r="L14" s="17"/>
      <c r="M14" s="16">
        <f t="shared" si="1"/>
        <v>11.363636363636365</v>
      </c>
      <c r="N14" s="16">
        <f t="shared" si="2"/>
        <v>11.363636363636365</v>
      </c>
      <c r="O14" s="16">
        <f>VLOOKUP(A14,[1]TDSheet!$A:$P,16,0)</f>
        <v>0</v>
      </c>
      <c r="P14" s="16">
        <f>VLOOKUP(A14,[1]TDSheet!$A:$Q,17,0)</f>
        <v>0</v>
      </c>
      <c r="Q14" s="16">
        <f>VLOOKUP(A14,[1]TDSheet!$A:$K,11,0)</f>
        <v>0</v>
      </c>
    </row>
    <row r="15" spans="1:19" ht="11.1" customHeight="1" outlineLevel="2" x14ac:dyDescent="0.2">
      <c r="A15" s="6" t="s">
        <v>52</v>
      </c>
      <c r="B15" s="6" t="s">
        <v>19</v>
      </c>
      <c r="C15" s="10"/>
      <c r="D15" s="10">
        <v>210</v>
      </c>
      <c r="E15" s="10">
        <v>105</v>
      </c>
      <c r="F15" s="10">
        <v>105</v>
      </c>
      <c r="G15" s="15">
        <f>VLOOKUP(A15,[1]TDSheet!$A:$G,7,0)</f>
        <v>0.17</v>
      </c>
      <c r="K15" s="16">
        <f t="shared" si="0"/>
        <v>21</v>
      </c>
      <c r="L15" s="17"/>
      <c r="M15" s="16">
        <f t="shared" si="1"/>
        <v>5</v>
      </c>
      <c r="N15" s="16">
        <f t="shared" si="2"/>
        <v>5</v>
      </c>
      <c r="O15" s="16">
        <f>VLOOKUP(A15,[1]TDSheet!$A:$P,16,0)</f>
        <v>0</v>
      </c>
      <c r="P15" s="16">
        <f>VLOOKUP(A15,[1]TDSheet!$A:$Q,17,0)</f>
        <v>0</v>
      </c>
      <c r="Q15" s="16">
        <f>VLOOKUP(A15,[1]TDSheet!$A:$K,11,0)</f>
        <v>2</v>
      </c>
    </row>
    <row r="16" spans="1:19" ht="11.1" customHeight="1" outlineLevel="2" x14ac:dyDescent="0.2">
      <c r="A16" s="6" t="s">
        <v>53</v>
      </c>
      <c r="B16" s="6" t="s">
        <v>19</v>
      </c>
      <c r="C16" s="10"/>
      <c r="D16" s="10">
        <v>156</v>
      </c>
      <c r="E16" s="10">
        <v>102</v>
      </c>
      <c r="F16" s="10">
        <v>54</v>
      </c>
      <c r="G16" s="15">
        <f>VLOOKUP(A16,[1]TDSheet!$A:$G,7,0)</f>
        <v>0.28000000000000003</v>
      </c>
      <c r="K16" s="16">
        <f t="shared" si="0"/>
        <v>20.399999999999999</v>
      </c>
      <c r="L16" s="17">
        <f>8.4/G16</f>
        <v>30</v>
      </c>
      <c r="M16" s="16">
        <f t="shared" si="1"/>
        <v>4.1176470588235299</v>
      </c>
      <c r="N16" s="16">
        <f t="shared" si="2"/>
        <v>2.6470588235294121</v>
      </c>
      <c r="O16" s="16">
        <f>VLOOKUP(A16,[1]TDSheet!$A:$P,16,0)</f>
        <v>0</v>
      </c>
      <c r="P16" s="16">
        <f>VLOOKUP(A16,[1]TDSheet!$A:$Q,17,0)</f>
        <v>0</v>
      </c>
      <c r="Q16" s="16">
        <f>VLOOKUP(A16,[1]TDSheet!$A:$K,11,0)</f>
        <v>1.6</v>
      </c>
    </row>
    <row r="17" spans="1:17" ht="11.1" customHeight="1" outlineLevel="2" x14ac:dyDescent="0.2">
      <c r="A17" s="6" t="s">
        <v>54</v>
      </c>
      <c r="B17" s="6" t="s">
        <v>19</v>
      </c>
      <c r="C17" s="10"/>
      <c r="D17" s="10">
        <v>102</v>
      </c>
      <c r="E17" s="10"/>
      <c r="F17" s="10">
        <v>102</v>
      </c>
      <c r="G17" s="15">
        <v>0.42</v>
      </c>
      <c r="K17" s="16">
        <f t="shared" si="0"/>
        <v>0</v>
      </c>
      <c r="L17" s="17">
        <v>100</v>
      </c>
      <c r="M17" s="16" t="e">
        <f t="shared" si="1"/>
        <v>#DIV/0!</v>
      </c>
      <c r="N17" s="16" t="e">
        <f t="shared" si="2"/>
        <v>#DIV/0!</v>
      </c>
      <c r="O17" s="16">
        <v>0</v>
      </c>
      <c r="P17" s="16">
        <v>0</v>
      </c>
      <c r="Q17" s="16">
        <v>0</v>
      </c>
    </row>
    <row r="18" spans="1:17" ht="11.1" customHeight="1" outlineLevel="2" x14ac:dyDescent="0.2">
      <c r="A18" s="6" t="s">
        <v>55</v>
      </c>
      <c r="B18" s="6" t="s">
        <v>19</v>
      </c>
      <c r="C18" s="10"/>
      <c r="D18" s="10">
        <v>409</v>
      </c>
      <c r="E18" s="10">
        <v>105</v>
      </c>
      <c r="F18" s="10">
        <v>304</v>
      </c>
      <c r="G18" s="15">
        <f>VLOOKUP(A18,[1]TDSheet!$A:$G,7,0)</f>
        <v>0.42</v>
      </c>
      <c r="K18" s="16">
        <f t="shared" si="0"/>
        <v>21</v>
      </c>
      <c r="L18" s="17"/>
      <c r="M18" s="16">
        <f t="shared" si="1"/>
        <v>14.476190476190476</v>
      </c>
      <c r="N18" s="16">
        <f t="shared" si="2"/>
        <v>14.476190476190476</v>
      </c>
      <c r="O18" s="16">
        <f>VLOOKUP(A18,[1]TDSheet!$A:$P,16,0)</f>
        <v>0</v>
      </c>
      <c r="P18" s="16">
        <f>VLOOKUP(A18,[1]TDSheet!$A:$Q,17,0)</f>
        <v>0</v>
      </c>
      <c r="Q18" s="16">
        <f>VLOOKUP(A18,[1]TDSheet!$A:$K,11,0)</f>
        <v>0</v>
      </c>
    </row>
    <row r="19" spans="1:17" ht="11.1" customHeight="1" outlineLevel="2" x14ac:dyDescent="0.2">
      <c r="A19" s="6" t="s">
        <v>25</v>
      </c>
      <c r="B19" s="6" t="s">
        <v>9</v>
      </c>
      <c r="C19" s="10">
        <v>168.13200000000001</v>
      </c>
      <c r="D19" s="10">
        <v>306.37900000000002</v>
      </c>
      <c r="E19" s="10">
        <v>177.08500000000001</v>
      </c>
      <c r="F19" s="10">
        <v>281.56900000000002</v>
      </c>
      <c r="G19" s="15">
        <f>VLOOKUP(A19,[1]TDSheet!$A:$G,7,0)</f>
        <v>1</v>
      </c>
      <c r="K19" s="16">
        <f t="shared" si="0"/>
        <v>35.417000000000002</v>
      </c>
      <c r="L19" s="17">
        <v>200</v>
      </c>
      <c r="M19" s="16">
        <f t="shared" si="1"/>
        <v>13.597114380099951</v>
      </c>
      <c r="N19" s="16">
        <f t="shared" si="2"/>
        <v>7.9501087048592485</v>
      </c>
      <c r="O19" s="16">
        <f>VLOOKUP(A19,[1]TDSheet!$A:$P,16,0)</f>
        <v>5.0665999999999993</v>
      </c>
      <c r="P19" s="16">
        <f>VLOOKUP(A19,[1]TDSheet!$A:$Q,17,0)</f>
        <v>9.3236000000000008</v>
      </c>
      <c r="Q19" s="16">
        <f>VLOOKUP(A19,[1]TDSheet!$A:$K,11,0)</f>
        <v>26.658800000000003</v>
      </c>
    </row>
    <row r="20" spans="1:17" ht="21.95" customHeight="1" outlineLevel="2" x14ac:dyDescent="0.2">
      <c r="A20" s="6" t="s">
        <v>26</v>
      </c>
      <c r="B20" s="6" t="s">
        <v>9</v>
      </c>
      <c r="C20" s="10">
        <v>12.478999999999999</v>
      </c>
      <c r="D20" s="10">
        <v>825.33699999999999</v>
      </c>
      <c r="E20" s="10">
        <v>314.64999999999998</v>
      </c>
      <c r="F20" s="10">
        <v>510.65</v>
      </c>
      <c r="G20" s="15">
        <f>VLOOKUP(A20,[1]TDSheet!$A:$G,7,0)</f>
        <v>1</v>
      </c>
      <c r="K20" s="16">
        <f t="shared" si="0"/>
        <v>62.929999999999993</v>
      </c>
      <c r="L20" s="17">
        <v>1000</v>
      </c>
      <c r="M20" s="16">
        <f t="shared" si="1"/>
        <v>24.005243921817897</v>
      </c>
      <c r="N20" s="16">
        <f t="shared" si="2"/>
        <v>8.1145717463848719</v>
      </c>
      <c r="O20" s="16">
        <f>VLOOKUP(A20,[1]TDSheet!$A:$P,16,0)</f>
        <v>40.168199999999999</v>
      </c>
      <c r="P20" s="16">
        <f>VLOOKUP(A20,[1]TDSheet!$A:$Q,17,0)</f>
        <v>20.9422</v>
      </c>
      <c r="Q20" s="16">
        <f>VLOOKUP(A20,[1]TDSheet!$A:$K,11,0)</f>
        <v>67.42</v>
      </c>
    </row>
    <row r="21" spans="1:17" ht="11.1" customHeight="1" outlineLevel="2" x14ac:dyDescent="0.2">
      <c r="A21" s="6" t="s">
        <v>27</v>
      </c>
      <c r="B21" s="6" t="s">
        <v>9</v>
      </c>
      <c r="C21" s="10"/>
      <c r="D21" s="10">
        <v>33.161000000000001</v>
      </c>
      <c r="E21" s="10">
        <v>23.318999999999999</v>
      </c>
      <c r="F21" s="10">
        <v>9.8420000000000005</v>
      </c>
      <c r="G21" s="15">
        <f>VLOOKUP(A21,[1]TDSheet!$A:$G,7,0)</f>
        <v>1</v>
      </c>
      <c r="K21" s="16">
        <f t="shared" si="0"/>
        <v>4.6638000000000002</v>
      </c>
      <c r="L21" s="17">
        <v>100</v>
      </c>
      <c r="M21" s="16">
        <f t="shared" si="1"/>
        <v>23.552039109738839</v>
      </c>
      <c r="N21" s="16">
        <f t="shared" si="2"/>
        <v>2.1102963248852866</v>
      </c>
      <c r="O21" s="16">
        <f>VLOOKUP(A21,[1]TDSheet!$A:$P,16,0)</f>
        <v>0</v>
      </c>
      <c r="P21" s="16">
        <f>VLOOKUP(A21,[1]TDSheet!$A:$Q,17,0)</f>
        <v>0</v>
      </c>
      <c r="Q21" s="16">
        <f>VLOOKUP(A21,[1]TDSheet!$A:$K,11,0)</f>
        <v>0.17319999999999999</v>
      </c>
    </row>
    <row r="22" spans="1:17" ht="11.1" customHeight="1" outlineLevel="2" x14ac:dyDescent="0.2">
      <c r="A22" s="6" t="s">
        <v>28</v>
      </c>
      <c r="B22" s="6" t="s">
        <v>9</v>
      </c>
      <c r="C22" s="10">
        <v>25.289000000000001</v>
      </c>
      <c r="D22" s="10">
        <v>605.03300000000002</v>
      </c>
      <c r="E22" s="10">
        <v>280.08499999999998</v>
      </c>
      <c r="F22" s="10">
        <v>322.23200000000003</v>
      </c>
      <c r="G22" s="15">
        <f>VLOOKUP(A22,[1]TDSheet!$A:$G,7,0)</f>
        <v>1</v>
      </c>
      <c r="K22" s="16">
        <f t="shared" si="0"/>
        <v>56.016999999999996</v>
      </c>
      <c r="L22" s="17">
        <v>500</v>
      </c>
      <c r="M22" s="16">
        <f t="shared" si="1"/>
        <v>14.678258385847155</v>
      </c>
      <c r="N22" s="16">
        <f t="shared" si="2"/>
        <v>5.7523965938911408</v>
      </c>
      <c r="O22" s="16">
        <f>VLOOKUP(A22,[1]TDSheet!$A:$P,16,0)</f>
        <v>25.196400000000001</v>
      </c>
      <c r="P22" s="16">
        <f>VLOOKUP(A22,[1]TDSheet!$A:$Q,17,0)</f>
        <v>22.658000000000001</v>
      </c>
      <c r="Q22" s="16">
        <f>VLOOKUP(A22,[1]TDSheet!$A:$K,11,0)</f>
        <v>40.530999999999999</v>
      </c>
    </row>
    <row r="23" spans="1:17" ht="11.1" customHeight="1" outlineLevel="2" x14ac:dyDescent="0.2">
      <c r="A23" s="6" t="s">
        <v>29</v>
      </c>
      <c r="B23" s="6" t="s">
        <v>9</v>
      </c>
      <c r="C23" s="10">
        <v>73.05</v>
      </c>
      <c r="D23" s="10">
        <v>1019.744</v>
      </c>
      <c r="E23" s="10">
        <v>20.902999999999999</v>
      </c>
      <c r="F23" s="10">
        <v>1019.735</v>
      </c>
      <c r="G23" s="15">
        <f>VLOOKUP(A23,[1]TDSheet!$A:$G,7,0)</f>
        <v>1</v>
      </c>
      <c r="K23" s="16">
        <f t="shared" si="0"/>
        <v>4.1806000000000001</v>
      </c>
      <c r="L23" s="17">
        <v>3000</v>
      </c>
      <c r="M23" s="16">
        <f t="shared" si="1"/>
        <v>961.52107353011536</v>
      </c>
      <c r="N23" s="16">
        <f t="shared" si="2"/>
        <v>243.92072908194996</v>
      </c>
      <c r="O23" s="16">
        <f>VLOOKUP(A23,[1]TDSheet!$A:$P,16,0)</f>
        <v>34.770400000000002</v>
      </c>
      <c r="P23" s="16">
        <f>VLOOKUP(A23,[1]TDSheet!$A:$Q,17,0)</f>
        <v>27.513400000000001</v>
      </c>
      <c r="Q23" s="16">
        <f>VLOOKUP(A23,[1]TDSheet!$A:$K,11,0)</f>
        <v>116.8432</v>
      </c>
    </row>
    <row r="24" spans="1:17" ht="11.1" customHeight="1" outlineLevel="2" x14ac:dyDescent="0.2">
      <c r="A24" s="6" t="s">
        <v>30</v>
      </c>
      <c r="B24" s="6" t="s">
        <v>9</v>
      </c>
      <c r="C24" s="10">
        <v>94.486000000000004</v>
      </c>
      <c r="D24" s="10">
        <v>153.07300000000001</v>
      </c>
      <c r="E24" s="10">
        <v>106.779</v>
      </c>
      <c r="F24" s="10">
        <v>116.113</v>
      </c>
      <c r="G24" s="15">
        <f>VLOOKUP(A24,[1]TDSheet!$A:$G,7,0)</f>
        <v>1</v>
      </c>
      <c r="K24" s="16">
        <f t="shared" si="0"/>
        <v>21.355799999999999</v>
      </c>
      <c r="L24" s="17">
        <v>100</v>
      </c>
      <c r="M24" s="16">
        <f t="shared" si="1"/>
        <v>10.119639629515168</v>
      </c>
      <c r="N24" s="16">
        <f t="shared" si="2"/>
        <v>5.4370709596456237</v>
      </c>
      <c r="O24" s="16">
        <f>VLOOKUP(A24,[1]TDSheet!$A:$P,16,0)</f>
        <v>15.315799999999999</v>
      </c>
      <c r="P24" s="16">
        <f>VLOOKUP(A24,[1]TDSheet!$A:$Q,17,0)</f>
        <v>9.0136000000000003</v>
      </c>
      <c r="Q24" s="16">
        <f>VLOOKUP(A24,[1]TDSheet!$A:$K,11,0)</f>
        <v>13.159800000000001</v>
      </c>
    </row>
    <row r="25" spans="1:17" ht="11.1" customHeight="1" outlineLevel="2" x14ac:dyDescent="0.2">
      <c r="A25" s="6" t="s">
        <v>31</v>
      </c>
      <c r="B25" s="6" t="s">
        <v>9</v>
      </c>
      <c r="C25" s="10">
        <v>28.960999999999999</v>
      </c>
      <c r="D25" s="10">
        <v>504.995</v>
      </c>
      <c r="E25" s="10">
        <v>200.67500000000001</v>
      </c>
      <c r="F25" s="10">
        <v>303.524</v>
      </c>
      <c r="G25" s="15">
        <f>VLOOKUP(A25,[1]TDSheet!$A:$G,7,0)</f>
        <v>1</v>
      </c>
      <c r="K25" s="16">
        <f t="shared" si="0"/>
        <v>40.135000000000005</v>
      </c>
      <c r="L25" s="17">
        <v>300</v>
      </c>
      <c r="M25" s="16">
        <f t="shared" si="1"/>
        <v>15.037348947302851</v>
      </c>
      <c r="N25" s="16">
        <f t="shared" si="2"/>
        <v>7.5625763049707233</v>
      </c>
      <c r="O25" s="16">
        <f>VLOOKUP(A25,[1]TDSheet!$A:$P,16,0)</f>
        <v>19.227399999999999</v>
      </c>
      <c r="P25" s="16">
        <f>VLOOKUP(A25,[1]TDSheet!$A:$Q,17,0)</f>
        <v>17.7986</v>
      </c>
      <c r="Q25" s="16">
        <f>VLOOKUP(A25,[1]TDSheet!$A:$K,11,0)</f>
        <v>38.512</v>
      </c>
    </row>
    <row r="26" spans="1:17" ht="11.1" customHeight="1" outlineLevel="2" x14ac:dyDescent="0.2">
      <c r="A26" s="6" t="s">
        <v>32</v>
      </c>
      <c r="B26" s="6" t="s">
        <v>9</v>
      </c>
      <c r="C26" s="10">
        <v>465.61099999999999</v>
      </c>
      <c r="D26" s="10">
        <v>419.70600000000002</v>
      </c>
      <c r="E26" s="10">
        <v>426.31599999999997</v>
      </c>
      <c r="F26" s="10">
        <v>419.709</v>
      </c>
      <c r="G26" s="15">
        <f>VLOOKUP(A26,[1]TDSheet!$A:$G,7,0)</f>
        <v>1</v>
      </c>
      <c r="K26" s="16">
        <f t="shared" si="0"/>
        <v>85.263199999999998</v>
      </c>
      <c r="L26" s="17">
        <v>1000</v>
      </c>
      <c r="M26" s="16">
        <f t="shared" si="1"/>
        <v>16.650899802024789</v>
      </c>
      <c r="N26" s="16">
        <f t="shared" si="2"/>
        <v>4.9225105320935647</v>
      </c>
      <c r="O26" s="16">
        <f>VLOOKUP(A26,[1]TDSheet!$A:$P,16,0)</f>
        <v>44.402799999999999</v>
      </c>
      <c r="P26" s="16">
        <f>VLOOKUP(A26,[1]TDSheet!$A:$Q,17,0)</f>
        <v>31.947199999999999</v>
      </c>
      <c r="Q26" s="16">
        <f>VLOOKUP(A26,[1]TDSheet!$A:$K,11,0)</f>
        <v>108.76400000000001</v>
      </c>
    </row>
    <row r="27" spans="1:17" ht="11.1" customHeight="1" outlineLevel="2" x14ac:dyDescent="0.2">
      <c r="A27" s="6" t="s">
        <v>33</v>
      </c>
      <c r="B27" s="6" t="s">
        <v>9</v>
      </c>
      <c r="C27" s="10"/>
      <c r="D27" s="10">
        <v>418.27499999999998</v>
      </c>
      <c r="E27" s="10">
        <v>108.004</v>
      </c>
      <c r="F27" s="10">
        <v>310.27</v>
      </c>
      <c r="G27" s="15">
        <f>VLOOKUP(A27,[1]TDSheet!$A:$G,7,0)</f>
        <v>1</v>
      </c>
      <c r="K27" s="16">
        <f t="shared" si="0"/>
        <v>21.6008</v>
      </c>
      <c r="L27" s="17">
        <v>500</v>
      </c>
      <c r="M27" s="16">
        <f t="shared" si="1"/>
        <v>37.511110699603719</v>
      </c>
      <c r="N27" s="16">
        <f t="shared" si="2"/>
        <v>14.363819858523758</v>
      </c>
      <c r="O27" s="16">
        <f>VLOOKUP(A27,[1]TDSheet!$A:$P,16,0)</f>
        <v>19.6812</v>
      </c>
      <c r="P27" s="16">
        <f>VLOOKUP(A27,[1]TDSheet!$A:$Q,17,0)</f>
        <v>9.8262</v>
      </c>
      <c r="Q27" s="16">
        <f>VLOOKUP(A27,[1]TDSheet!$A:$K,11,0)</f>
        <v>21.605399999999999</v>
      </c>
    </row>
    <row r="28" spans="1:17" ht="11.1" customHeight="1" outlineLevel="2" x14ac:dyDescent="0.2">
      <c r="A28" s="6" t="s">
        <v>34</v>
      </c>
      <c r="B28" s="6" t="s">
        <v>9</v>
      </c>
      <c r="C28" s="10">
        <v>57.149000000000001</v>
      </c>
      <c r="D28" s="10">
        <v>411.80599999999998</v>
      </c>
      <c r="E28" s="10">
        <v>182.17400000000001</v>
      </c>
      <c r="F28" s="10">
        <v>270.964</v>
      </c>
      <c r="G28" s="15">
        <f>VLOOKUP(A28,[1]TDSheet!$A:$G,7,0)</f>
        <v>1</v>
      </c>
      <c r="K28" s="16">
        <f t="shared" si="0"/>
        <v>36.434800000000003</v>
      </c>
      <c r="L28" s="17">
        <v>150</v>
      </c>
      <c r="M28" s="16">
        <f t="shared" si="1"/>
        <v>11.553899019618605</v>
      </c>
      <c r="N28" s="16">
        <f t="shared" si="2"/>
        <v>7.4369558773480291</v>
      </c>
      <c r="O28" s="16">
        <f>VLOOKUP(A28,[1]TDSheet!$A:$P,16,0)</f>
        <v>16.327000000000002</v>
      </c>
      <c r="P28" s="16">
        <f>VLOOKUP(A28,[1]TDSheet!$A:$Q,17,0)</f>
        <v>14.2494</v>
      </c>
      <c r="Q28" s="16">
        <f>VLOOKUP(A28,[1]TDSheet!$A:$K,11,0)</f>
        <v>33.775799999999997</v>
      </c>
    </row>
    <row r="29" spans="1:17" ht="11.1" customHeight="1" outlineLevel="2" x14ac:dyDescent="0.2">
      <c r="A29" s="6" t="s">
        <v>35</v>
      </c>
      <c r="B29" s="6" t="s">
        <v>9</v>
      </c>
      <c r="C29" s="10">
        <v>84.317999999999998</v>
      </c>
      <c r="D29" s="10">
        <v>404.92</v>
      </c>
      <c r="E29" s="10">
        <v>110.732</v>
      </c>
      <c r="F29" s="10">
        <v>369.70600000000002</v>
      </c>
      <c r="G29" s="15">
        <f>VLOOKUP(A29,[1]TDSheet!$A:$G,7,0)</f>
        <v>1</v>
      </c>
      <c r="K29" s="16">
        <f t="shared" si="0"/>
        <v>22.1464</v>
      </c>
      <c r="L29" s="17"/>
      <c r="M29" s="16">
        <f t="shared" si="1"/>
        <v>16.693729003359465</v>
      </c>
      <c r="N29" s="16">
        <f t="shared" si="2"/>
        <v>16.693729003359465</v>
      </c>
      <c r="O29" s="16">
        <f>VLOOKUP(A29,[1]TDSheet!$A:$P,16,0)</f>
        <v>5.9825999999999997</v>
      </c>
      <c r="P29" s="16">
        <f>VLOOKUP(A29,[1]TDSheet!$A:$Q,17,0)</f>
        <v>3.4962000000000004</v>
      </c>
      <c r="Q29" s="16">
        <f>VLOOKUP(A29,[1]TDSheet!$A:$K,11,0)</f>
        <v>14.428000000000001</v>
      </c>
    </row>
    <row r="30" spans="1:17" ht="11.1" customHeight="1" outlineLevel="2" x14ac:dyDescent="0.2">
      <c r="A30" s="6" t="s">
        <v>36</v>
      </c>
      <c r="B30" s="6" t="s">
        <v>9</v>
      </c>
      <c r="C30" s="10">
        <v>66.902000000000001</v>
      </c>
      <c r="D30" s="10">
        <v>359.04300000000001</v>
      </c>
      <c r="E30" s="10">
        <v>94.174000000000007</v>
      </c>
      <c r="F30" s="10">
        <v>300.988</v>
      </c>
      <c r="G30" s="15">
        <f>VLOOKUP(A30,[1]TDSheet!$A:$G,7,0)</f>
        <v>1</v>
      </c>
      <c r="K30" s="16">
        <f t="shared" si="0"/>
        <v>18.834800000000001</v>
      </c>
      <c r="L30" s="17">
        <v>300</v>
      </c>
      <c r="M30" s="16">
        <f t="shared" si="1"/>
        <v>31.908382356064308</v>
      </c>
      <c r="N30" s="16">
        <f t="shared" si="2"/>
        <v>15.980419223989635</v>
      </c>
      <c r="O30" s="16">
        <f>VLOOKUP(A30,[1]TDSheet!$A:$P,16,0)</f>
        <v>14.383199999999999</v>
      </c>
      <c r="P30" s="16">
        <f>VLOOKUP(A30,[1]TDSheet!$A:$Q,17,0)</f>
        <v>10.584999999999999</v>
      </c>
      <c r="Q30" s="16">
        <f>VLOOKUP(A30,[1]TDSheet!$A:$K,11,0)</f>
        <v>43.004399999999997</v>
      </c>
    </row>
    <row r="31" spans="1:17" ht="11.1" customHeight="1" outlineLevel="2" x14ac:dyDescent="0.2">
      <c r="A31" s="6" t="s">
        <v>37</v>
      </c>
      <c r="B31" s="6" t="s">
        <v>9</v>
      </c>
      <c r="C31" s="10">
        <v>10.349</v>
      </c>
      <c r="D31" s="10">
        <v>78.736999999999995</v>
      </c>
      <c r="E31" s="10">
        <v>42.938000000000002</v>
      </c>
      <c r="F31" s="10">
        <v>39.253999999999998</v>
      </c>
      <c r="G31" s="15">
        <f>VLOOKUP(A31,[1]TDSheet!$A:$G,7,0)</f>
        <v>1</v>
      </c>
      <c r="K31" s="16">
        <f t="shared" si="0"/>
        <v>8.5876000000000001</v>
      </c>
      <c r="L31" s="17">
        <v>50</v>
      </c>
      <c r="M31" s="16">
        <f t="shared" si="1"/>
        <v>10.393357864828356</v>
      </c>
      <c r="N31" s="16">
        <f t="shared" si="2"/>
        <v>4.5710093623363921</v>
      </c>
      <c r="O31" s="16">
        <f>VLOOKUP(A31,[1]TDSheet!$A:$P,16,0)</f>
        <v>6.6668000000000003</v>
      </c>
      <c r="P31" s="16">
        <f>VLOOKUP(A31,[1]TDSheet!$A:$Q,17,0)</f>
        <v>0.69720000000000004</v>
      </c>
      <c r="Q31" s="16">
        <f>VLOOKUP(A31,[1]TDSheet!$A:$K,11,0)</f>
        <v>9.1598000000000006</v>
      </c>
    </row>
    <row r="32" spans="1:17" ht="11.1" customHeight="1" outlineLevel="2" x14ac:dyDescent="0.2">
      <c r="A32" s="6" t="s">
        <v>38</v>
      </c>
      <c r="B32" s="6" t="s">
        <v>9</v>
      </c>
      <c r="C32" s="10">
        <v>35.292000000000002</v>
      </c>
      <c r="D32" s="10">
        <v>87.352999999999994</v>
      </c>
      <c r="E32" s="10">
        <v>36.838000000000001</v>
      </c>
      <c r="F32" s="10">
        <v>51.927999999999997</v>
      </c>
      <c r="G32" s="15">
        <f>VLOOKUP(A32,[1]TDSheet!$A:$G,7,0)</f>
        <v>1</v>
      </c>
      <c r="K32" s="16">
        <f t="shared" si="0"/>
        <v>7.3676000000000004</v>
      </c>
      <c r="L32" s="17">
        <v>50</v>
      </c>
      <c r="M32" s="16">
        <f t="shared" si="1"/>
        <v>13.834627287040554</v>
      </c>
      <c r="N32" s="16">
        <f t="shared" si="2"/>
        <v>7.0481567946142567</v>
      </c>
      <c r="O32" s="16">
        <f>VLOOKUP(A32,[1]TDSheet!$A:$P,16,0)</f>
        <v>7.6950000000000003</v>
      </c>
      <c r="P32" s="16">
        <f>VLOOKUP(A32,[1]TDSheet!$A:$Q,17,0)</f>
        <v>3.3348</v>
      </c>
      <c r="Q32" s="16">
        <f>VLOOKUP(A32,[1]TDSheet!$A:$K,11,0)</f>
        <v>14.7506</v>
      </c>
    </row>
    <row r="33" spans="1:17" ht="11.1" customHeight="1" outlineLevel="2" x14ac:dyDescent="0.2">
      <c r="A33" s="6" t="s">
        <v>39</v>
      </c>
      <c r="B33" s="6" t="s">
        <v>9</v>
      </c>
      <c r="C33" s="10">
        <v>6.3840000000000003</v>
      </c>
      <c r="D33" s="10">
        <v>558.92899999999997</v>
      </c>
      <c r="E33" s="10">
        <v>80.247</v>
      </c>
      <c r="F33" s="10">
        <v>478.68200000000002</v>
      </c>
      <c r="G33" s="15">
        <f>VLOOKUP(A33,[1]TDSheet!$A:$G,7,0)</f>
        <v>1</v>
      </c>
      <c r="K33" s="16">
        <f t="shared" si="0"/>
        <v>16.049399999999999</v>
      </c>
      <c r="L33" s="17">
        <v>200</v>
      </c>
      <c r="M33" s="16">
        <f t="shared" si="1"/>
        <v>42.287063690854488</v>
      </c>
      <c r="N33" s="16">
        <f t="shared" si="2"/>
        <v>29.825538649419919</v>
      </c>
      <c r="O33" s="16">
        <f>VLOOKUP(A33,[1]TDSheet!$A:$P,16,0)</f>
        <v>8.2788000000000004</v>
      </c>
      <c r="P33" s="16">
        <f>VLOOKUP(A33,[1]TDSheet!$A:$Q,17,0)</f>
        <v>4.2652000000000001</v>
      </c>
      <c r="Q33" s="16">
        <f>VLOOKUP(A33,[1]TDSheet!$A:$K,11,0)</f>
        <v>14.061000000000002</v>
      </c>
    </row>
    <row r="34" spans="1:17" ht="11.1" customHeight="1" outlineLevel="2" x14ac:dyDescent="0.2">
      <c r="A34" s="6" t="s">
        <v>40</v>
      </c>
      <c r="B34" s="6" t="s">
        <v>9</v>
      </c>
      <c r="C34" s="10"/>
      <c r="D34" s="10">
        <v>511.86900000000003</v>
      </c>
      <c r="E34" s="10">
        <v>65.766000000000005</v>
      </c>
      <c r="F34" s="10">
        <v>446.10300000000001</v>
      </c>
      <c r="G34" s="15">
        <f>VLOOKUP(A34,[1]TDSheet!$A:$G,7,0)</f>
        <v>1</v>
      </c>
      <c r="K34" s="16">
        <f t="shared" si="0"/>
        <v>13.153200000000002</v>
      </c>
      <c r="L34" s="17">
        <v>200</v>
      </c>
      <c r="M34" s="16">
        <f t="shared" si="1"/>
        <v>49.121354499285346</v>
      </c>
      <c r="N34" s="16">
        <f t="shared" si="2"/>
        <v>33.915929203539818</v>
      </c>
      <c r="O34" s="16">
        <f>VLOOKUP(A34,[1]TDSheet!$A:$P,16,0)</f>
        <v>4.0296000000000003</v>
      </c>
      <c r="P34" s="16">
        <f>VLOOKUP(A34,[1]TDSheet!$A:$Q,17,0)</f>
        <v>7.0377999999999998</v>
      </c>
      <c r="Q34" s="16">
        <f>VLOOKUP(A34,[1]TDSheet!$A:$K,11,0)</f>
        <v>1.0336000000000001</v>
      </c>
    </row>
    <row r="35" spans="1:17" ht="11.1" customHeight="1" outlineLevel="2" x14ac:dyDescent="0.2">
      <c r="A35" s="6" t="s">
        <v>41</v>
      </c>
      <c r="B35" s="6" t="s">
        <v>9</v>
      </c>
      <c r="C35" s="10">
        <v>73.617000000000004</v>
      </c>
      <c r="D35" s="10">
        <v>720.43200000000002</v>
      </c>
      <c r="E35" s="10">
        <v>136.68600000000001</v>
      </c>
      <c r="F35" s="10">
        <v>617.42700000000002</v>
      </c>
      <c r="G35" s="15">
        <f>VLOOKUP(A35,[1]TDSheet!$A:$G,7,0)</f>
        <v>1</v>
      </c>
      <c r="K35" s="16">
        <f t="shared" si="0"/>
        <v>27.337200000000003</v>
      </c>
      <c r="L35" s="17">
        <v>100</v>
      </c>
      <c r="M35" s="16">
        <f t="shared" si="1"/>
        <v>26.243616756653935</v>
      </c>
      <c r="N35" s="16">
        <f t="shared" si="2"/>
        <v>22.585597647162107</v>
      </c>
      <c r="O35" s="16">
        <f>VLOOKUP(A35,[1]TDSheet!$A:$P,16,0)</f>
        <v>0.53039999999999998</v>
      </c>
      <c r="P35" s="16">
        <f>VLOOKUP(A35,[1]TDSheet!$A:$Q,17,0)</f>
        <v>13.6714</v>
      </c>
      <c r="Q35" s="16">
        <f>VLOOKUP(A35,[1]TDSheet!$A:$K,11,0)</f>
        <v>30.455000000000002</v>
      </c>
    </row>
    <row r="36" spans="1:17" ht="11.1" customHeight="1" outlineLevel="2" x14ac:dyDescent="0.2">
      <c r="A36" s="6" t="s">
        <v>42</v>
      </c>
      <c r="B36" s="6" t="s">
        <v>9</v>
      </c>
      <c r="C36" s="10">
        <v>123.746</v>
      </c>
      <c r="D36" s="10">
        <v>616.47</v>
      </c>
      <c r="E36" s="10">
        <v>233.214</v>
      </c>
      <c r="F36" s="10">
        <v>443.00900000000001</v>
      </c>
      <c r="G36" s="15">
        <f>VLOOKUP(A36,[1]TDSheet!$A:$G,7,0)</f>
        <v>1</v>
      </c>
      <c r="K36" s="16">
        <f t="shared" si="0"/>
        <v>46.642800000000001</v>
      </c>
      <c r="L36" s="17">
        <v>300</v>
      </c>
      <c r="M36" s="16">
        <f t="shared" si="1"/>
        <v>15.929768367250679</v>
      </c>
      <c r="N36" s="16">
        <f t="shared" si="2"/>
        <v>9.4979075012649332</v>
      </c>
      <c r="O36" s="16">
        <f>VLOOKUP(A36,[1]TDSheet!$A:$P,16,0)</f>
        <v>6.6084000000000005</v>
      </c>
      <c r="P36" s="16">
        <f>VLOOKUP(A36,[1]TDSheet!$A:$Q,17,0)</f>
        <v>10.007</v>
      </c>
      <c r="Q36" s="16">
        <f>VLOOKUP(A36,[1]TDSheet!$A:$K,11,0)</f>
        <v>46.209400000000002</v>
      </c>
    </row>
    <row r="37" spans="1:17" ht="11.1" customHeight="1" outlineLevel="2" x14ac:dyDescent="0.2">
      <c r="A37" s="6" t="s">
        <v>43</v>
      </c>
      <c r="B37" s="6" t="s">
        <v>9</v>
      </c>
      <c r="C37" s="10"/>
      <c r="D37" s="10">
        <v>415.52199999999999</v>
      </c>
      <c r="E37" s="10">
        <v>104.577</v>
      </c>
      <c r="F37" s="10">
        <v>310.94499999999999</v>
      </c>
      <c r="G37" s="15">
        <f>VLOOKUP(A37,[1]TDSheet!$A:$G,7,0)</f>
        <v>1</v>
      </c>
      <c r="K37" s="16">
        <f t="shared" si="0"/>
        <v>20.915399999999998</v>
      </c>
      <c r="L37" s="17">
        <v>300</v>
      </c>
      <c r="M37" s="16">
        <f t="shared" si="1"/>
        <v>29.210294806697458</v>
      </c>
      <c r="N37" s="16">
        <f t="shared" si="2"/>
        <v>14.866796714382705</v>
      </c>
      <c r="O37" s="16">
        <f>VLOOKUP(A37,[1]TDSheet!$A:$P,16,0)</f>
        <v>6.3957999999999995</v>
      </c>
      <c r="P37" s="16">
        <f>VLOOKUP(A37,[1]TDSheet!$A:$Q,17,0)</f>
        <v>2.7625999999999999</v>
      </c>
      <c r="Q37" s="16">
        <f>VLOOKUP(A37,[1]TDSheet!$A:$K,11,0)</f>
        <v>12.072799999999999</v>
      </c>
    </row>
    <row r="38" spans="1:17" ht="21.95" customHeight="1" outlineLevel="2" x14ac:dyDescent="0.2">
      <c r="A38" s="6" t="s">
        <v>44</v>
      </c>
      <c r="B38" s="6" t="s">
        <v>9</v>
      </c>
      <c r="C38" s="10">
        <v>27.931000000000001</v>
      </c>
      <c r="D38" s="10">
        <v>103.351</v>
      </c>
      <c r="E38" s="10">
        <v>15.715</v>
      </c>
      <c r="F38" s="10">
        <v>103.351</v>
      </c>
      <c r="G38" s="15">
        <f>VLOOKUP(A38,[1]TDSheet!$A:$G,7,0)</f>
        <v>1</v>
      </c>
      <c r="K38" s="16">
        <f t="shared" si="0"/>
        <v>3.1429999999999998</v>
      </c>
      <c r="L38" s="17">
        <v>50</v>
      </c>
      <c r="M38" s="16">
        <f t="shared" si="1"/>
        <v>48.791282214444799</v>
      </c>
      <c r="N38" s="16">
        <f t="shared" si="2"/>
        <v>32.882914412981229</v>
      </c>
      <c r="O38" s="16">
        <f>VLOOKUP(A38,[1]TDSheet!$A:$P,16,0)</f>
        <v>6.3330000000000002</v>
      </c>
      <c r="P38" s="16">
        <f>VLOOKUP(A38,[1]TDSheet!$A:$Q,17,0)</f>
        <v>6.5743999999999998</v>
      </c>
      <c r="Q38" s="16">
        <f>VLOOKUP(A38,[1]TDSheet!$A:$K,11,0)</f>
        <v>11.0246</v>
      </c>
    </row>
    <row r="39" spans="1:17" ht="11.1" customHeight="1" outlineLevel="2" x14ac:dyDescent="0.2">
      <c r="A39" s="6" t="s">
        <v>45</v>
      </c>
      <c r="B39" s="6" t="s">
        <v>9</v>
      </c>
      <c r="C39" s="10">
        <v>2.1779999999999999</v>
      </c>
      <c r="D39" s="10">
        <v>34.619999999999997</v>
      </c>
      <c r="E39" s="10">
        <v>19.474</v>
      </c>
      <c r="F39" s="10">
        <v>10.843999999999999</v>
      </c>
      <c r="G39" s="15">
        <f>VLOOKUP(A39,[1]TDSheet!$A:$G,7,0)</f>
        <v>1</v>
      </c>
      <c r="K39" s="16">
        <f t="shared" si="0"/>
        <v>3.8948</v>
      </c>
      <c r="L39" s="17">
        <v>50</v>
      </c>
      <c r="M39" s="16">
        <f t="shared" si="1"/>
        <v>15.621854780733285</v>
      </c>
      <c r="N39" s="16">
        <f t="shared" si="2"/>
        <v>2.7842251206737187</v>
      </c>
      <c r="O39" s="16">
        <f>VLOOKUP(A39,[1]TDSheet!$A:$P,16,0)</f>
        <v>0</v>
      </c>
      <c r="P39" s="16">
        <f>VLOOKUP(A39,[1]TDSheet!$A:$Q,17,0)</f>
        <v>0</v>
      </c>
      <c r="Q39" s="16">
        <f>VLOOKUP(A39,[1]TDSheet!$A:$K,11,0)</f>
        <v>3.7752000000000003</v>
      </c>
    </row>
    <row r="40" spans="1:17" ht="11.1" customHeight="1" outlineLevel="2" x14ac:dyDescent="0.2">
      <c r="A40" s="6" t="s">
        <v>46</v>
      </c>
      <c r="B40" s="6" t="s">
        <v>19</v>
      </c>
      <c r="C40" s="10"/>
      <c r="D40" s="10">
        <v>108</v>
      </c>
      <c r="E40" s="10">
        <v>54</v>
      </c>
      <c r="F40" s="10">
        <v>54</v>
      </c>
      <c r="G40" s="15">
        <f>VLOOKUP(A40,[1]TDSheet!$A:$G,7,0)</f>
        <v>0.35</v>
      </c>
      <c r="K40" s="16">
        <f t="shared" si="0"/>
        <v>10.8</v>
      </c>
      <c r="L40" s="17"/>
      <c r="M40" s="16">
        <f t="shared" si="1"/>
        <v>5</v>
      </c>
      <c r="N40" s="16">
        <f t="shared" si="2"/>
        <v>5</v>
      </c>
      <c r="O40" s="16">
        <f>VLOOKUP(A40,[1]TDSheet!$A:$P,16,0)</f>
        <v>0</v>
      </c>
      <c r="P40" s="16">
        <f>VLOOKUP(A40,[1]TDSheet!$A:$Q,17,0)</f>
        <v>0</v>
      </c>
      <c r="Q40" s="16">
        <f>VLOOKUP(A40,[1]TDSheet!$A:$K,11,0)</f>
        <v>0.2</v>
      </c>
    </row>
    <row r="41" spans="1:17" ht="21.95" customHeight="1" outlineLevel="2" x14ac:dyDescent="0.2">
      <c r="A41" s="6" t="s">
        <v>56</v>
      </c>
      <c r="B41" s="6" t="s">
        <v>19</v>
      </c>
      <c r="C41" s="10">
        <v>53</v>
      </c>
      <c r="D41" s="10"/>
      <c r="E41" s="10"/>
      <c r="F41" s="10"/>
      <c r="G41" s="15">
        <f>VLOOKUP(A41,[1]TDSheet!$A:$G,7,0)</f>
        <v>0.4</v>
      </c>
      <c r="K41" s="16">
        <f t="shared" si="0"/>
        <v>0</v>
      </c>
      <c r="L41" s="17">
        <f>80/G41</f>
        <v>200</v>
      </c>
      <c r="M41" s="16" t="e">
        <f t="shared" si="1"/>
        <v>#DIV/0!</v>
      </c>
      <c r="N41" s="16" t="e">
        <f t="shared" si="2"/>
        <v>#DIV/0!</v>
      </c>
      <c r="O41" s="16">
        <f>VLOOKUP(A41,[1]TDSheet!$A:$P,16,0)</f>
        <v>6.4</v>
      </c>
      <c r="P41" s="16">
        <f>VLOOKUP(A41,[1]TDSheet!$A:$Q,17,0)</f>
        <v>1.4</v>
      </c>
      <c r="Q41" s="16">
        <f>VLOOKUP(A41,[1]TDSheet!$A:$K,11,0)</f>
        <v>24</v>
      </c>
    </row>
    <row r="42" spans="1:17" ht="11.1" customHeight="1" outlineLevel="2" x14ac:dyDescent="0.2">
      <c r="A42" s="6" t="s">
        <v>23</v>
      </c>
      <c r="B42" s="6" t="s">
        <v>19</v>
      </c>
      <c r="C42" s="10">
        <v>3</v>
      </c>
      <c r="D42" s="10"/>
      <c r="E42" s="10"/>
      <c r="F42" s="10"/>
      <c r="G42" s="15">
        <f>VLOOKUP(A42,[1]TDSheet!$A:$G,7,0)</f>
        <v>0.45</v>
      </c>
      <c r="K42" s="16">
        <f t="shared" si="0"/>
        <v>0</v>
      </c>
      <c r="L42" s="17"/>
      <c r="M42" s="16" t="e">
        <f t="shared" si="1"/>
        <v>#DIV/0!</v>
      </c>
      <c r="N42" s="16" t="e">
        <f t="shared" si="2"/>
        <v>#DIV/0!</v>
      </c>
      <c r="O42" s="16">
        <f>VLOOKUP(A42,[1]TDSheet!$A:$P,16,0)</f>
        <v>0</v>
      </c>
      <c r="P42" s="16">
        <f>VLOOKUP(A42,[1]TDSheet!$A:$Q,17,0)</f>
        <v>7</v>
      </c>
      <c r="Q42" s="16">
        <f>VLOOKUP(A42,[1]TDSheet!$A:$K,11,0)</f>
        <v>9.4</v>
      </c>
    </row>
    <row r="43" spans="1:17" ht="11.1" customHeight="1" outlineLevel="2" x14ac:dyDescent="0.2">
      <c r="A43" s="6" t="s">
        <v>47</v>
      </c>
      <c r="B43" s="6" t="s">
        <v>9</v>
      </c>
      <c r="C43" s="10"/>
      <c r="D43" s="10">
        <v>616.56399999999996</v>
      </c>
      <c r="E43" s="10">
        <v>260.726</v>
      </c>
      <c r="F43" s="10">
        <v>355.73</v>
      </c>
      <c r="G43" s="15">
        <f>VLOOKUP(A43,[1]TDSheet!$A:$G,7,0)</f>
        <v>1</v>
      </c>
      <c r="K43" s="16">
        <f t="shared" si="0"/>
        <v>52.145200000000003</v>
      </c>
      <c r="L43" s="17">
        <v>200</v>
      </c>
      <c r="M43" s="16">
        <f t="shared" si="1"/>
        <v>10.657356765339859</v>
      </c>
      <c r="N43" s="16">
        <f t="shared" si="2"/>
        <v>6.8219126592668164</v>
      </c>
      <c r="O43" s="16">
        <f>VLOOKUP(A43,[1]TDSheet!$A:$P,16,0)</f>
        <v>0</v>
      </c>
      <c r="P43" s="16">
        <f>VLOOKUP(A43,[1]TDSheet!$A:$Q,17,0)</f>
        <v>0</v>
      </c>
      <c r="Q43" s="16">
        <f>VLOOKUP(A43,[1]TDSheet!$A:$K,11,0)</f>
        <v>21.8476</v>
      </c>
    </row>
    <row r="44" spans="1:17" ht="11.1" customHeight="1" outlineLevel="2" x14ac:dyDescent="0.2">
      <c r="A44" s="6" t="s">
        <v>57</v>
      </c>
      <c r="B44" s="6" t="s">
        <v>19</v>
      </c>
      <c r="C44" s="10"/>
      <c r="D44" s="10">
        <v>102</v>
      </c>
      <c r="E44" s="10">
        <v>102</v>
      </c>
      <c r="F44" s="10"/>
      <c r="G44" s="15">
        <f>VLOOKUP(A44,[1]TDSheet!$A:$G,7,0)</f>
        <v>0.35</v>
      </c>
      <c r="K44" s="16">
        <f t="shared" si="0"/>
        <v>20.399999999999999</v>
      </c>
      <c r="L44" s="17">
        <f>17.5/G44</f>
        <v>50</v>
      </c>
      <c r="M44" s="16">
        <f t="shared" si="1"/>
        <v>2.4509803921568629</v>
      </c>
      <c r="N44" s="16">
        <f t="shared" si="2"/>
        <v>0</v>
      </c>
      <c r="O44" s="16">
        <f>VLOOKUP(A44,[1]TDSheet!$A:$P,16,0)</f>
        <v>0</v>
      </c>
      <c r="P44" s="16">
        <f>VLOOKUP(A44,[1]TDSheet!$A:$Q,17,0)</f>
        <v>0</v>
      </c>
      <c r="Q44" s="16">
        <f>VLOOKUP(A44,[1]TDSheet!$A:$K,11,0)</f>
        <v>1.6</v>
      </c>
    </row>
    <row r="45" spans="1:17" ht="21.95" customHeight="1" outlineLevel="2" x14ac:dyDescent="0.2">
      <c r="A45" s="6" t="s">
        <v>48</v>
      </c>
      <c r="B45" s="6" t="s">
        <v>9</v>
      </c>
      <c r="C45" s="10"/>
      <c r="D45" s="10">
        <v>202.154</v>
      </c>
      <c r="E45" s="10">
        <v>29.402000000000001</v>
      </c>
      <c r="F45" s="10">
        <v>172.75200000000001</v>
      </c>
      <c r="G45" s="15">
        <f>VLOOKUP(A45,[1]TDSheet!$A:$G,7,0)</f>
        <v>1</v>
      </c>
      <c r="K45" s="16">
        <f t="shared" si="0"/>
        <v>5.8803999999999998</v>
      </c>
      <c r="L45" s="17"/>
      <c r="M45" s="16">
        <f t="shared" si="1"/>
        <v>29.377593360995853</v>
      </c>
      <c r="N45" s="16">
        <f t="shared" si="2"/>
        <v>29.377593360995853</v>
      </c>
      <c r="O45" s="16">
        <f>VLOOKUP(A45,[1]TDSheet!$A:$P,16,0)</f>
        <v>0</v>
      </c>
      <c r="P45" s="16">
        <f>VLOOKUP(A45,[1]TDSheet!$A:$Q,17,0)</f>
        <v>0</v>
      </c>
      <c r="Q45" s="16">
        <f>VLOOKUP(A45,[1]TDSheet!$A:$K,11,0)</f>
        <v>0</v>
      </c>
    </row>
    <row r="46" spans="1:17" ht="21.95" customHeight="1" outlineLevel="2" x14ac:dyDescent="0.2">
      <c r="A46" s="6" t="s">
        <v>58</v>
      </c>
      <c r="B46" s="6" t="s">
        <v>19</v>
      </c>
      <c r="C46" s="10">
        <v>44</v>
      </c>
      <c r="D46" s="10">
        <v>408</v>
      </c>
      <c r="E46" s="10">
        <v>204</v>
      </c>
      <c r="F46" s="10">
        <v>204</v>
      </c>
      <c r="G46" s="15">
        <f>VLOOKUP(A46,[1]TDSheet!$A:$G,7,0)</f>
        <v>0.4</v>
      </c>
      <c r="K46" s="16">
        <f t="shared" si="0"/>
        <v>40.799999999999997</v>
      </c>
      <c r="L46" s="17">
        <f>40/G46</f>
        <v>100</v>
      </c>
      <c r="M46" s="16">
        <f t="shared" si="1"/>
        <v>7.4509803921568629</v>
      </c>
      <c r="N46" s="16">
        <f t="shared" si="2"/>
        <v>5</v>
      </c>
      <c r="O46" s="16">
        <f>VLOOKUP(A46,[1]TDSheet!$A:$P,16,0)</f>
        <v>0</v>
      </c>
      <c r="P46" s="16">
        <f>VLOOKUP(A46,[1]TDSheet!$A:$Q,17,0)</f>
        <v>20</v>
      </c>
      <c r="Q46" s="16">
        <f>VLOOKUP(A46,[1]TDSheet!$A:$K,11,0)</f>
        <v>56.6</v>
      </c>
    </row>
    <row r="47" spans="1:17" ht="21.95" customHeight="1" outlineLevel="2" x14ac:dyDescent="0.2">
      <c r="A47" s="6" t="s">
        <v>59</v>
      </c>
      <c r="B47" s="6" t="s">
        <v>19</v>
      </c>
      <c r="C47" s="10">
        <v>89</v>
      </c>
      <c r="D47" s="10">
        <v>408</v>
      </c>
      <c r="E47" s="10">
        <v>204</v>
      </c>
      <c r="F47" s="10">
        <v>204</v>
      </c>
      <c r="G47" s="15">
        <f>VLOOKUP(A47,[1]TDSheet!$A:$G,7,0)</f>
        <v>0.4</v>
      </c>
      <c r="K47" s="16">
        <f t="shared" si="0"/>
        <v>40.799999999999997</v>
      </c>
      <c r="L47" s="17">
        <f>40/G47</f>
        <v>100</v>
      </c>
      <c r="M47" s="16">
        <f t="shared" si="1"/>
        <v>7.4509803921568629</v>
      </c>
      <c r="N47" s="16">
        <f t="shared" si="2"/>
        <v>5</v>
      </c>
      <c r="O47" s="16">
        <f>VLOOKUP(A47,[1]TDSheet!$A:$P,16,0)</f>
        <v>12.8</v>
      </c>
      <c r="P47" s="16">
        <f>VLOOKUP(A47,[1]TDSheet!$A:$Q,17,0)</f>
        <v>21.2</v>
      </c>
      <c r="Q47" s="16">
        <f>VLOOKUP(A47,[1]TDSheet!$A:$K,11,0)</f>
        <v>56</v>
      </c>
    </row>
    <row r="48" spans="1:17" ht="11.1" customHeight="1" outlineLevel="2" x14ac:dyDescent="0.2">
      <c r="A48" s="6" t="s">
        <v>14</v>
      </c>
      <c r="B48" s="6" t="s">
        <v>9</v>
      </c>
      <c r="C48" s="10">
        <v>1.3440000000000001</v>
      </c>
      <c r="D48" s="10">
        <v>517.45399999999995</v>
      </c>
      <c r="E48" s="10">
        <v>164.685</v>
      </c>
      <c r="F48" s="10">
        <v>354.113</v>
      </c>
      <c r="G48" s="15">
        <v>1</v>
      </c>
      <c r="K48" s="16">
        <f t="shared" si="0"/>
        <v>32.936999999999998</v>
      </c>
      <c r="L48" s="17">
        <v>100</v>
      </c>
      <c r="M48" s="16">
        <f t="shared" si="1"/>
        <v>13.78732124965844</v>
      </c>
      <c r="N48" s="16">
        <f t="shared" si="2"/>
        <v>10.751222029935938</v>
      </c>
      <c r="O48" s="16">
        <v>0</v>
      </c>
      <c r="P48" s="16">
        <v>0</v>
      </c>
      <c r="Q48" s="16">
        <v>0</v>
      </c>
    </row>
    <row r="49" spans="1:17" ht="11.1" customHeight="1" outlineLevel="2" x14ac:dyDescent="0.2">
      <c r="A49" s="6" t="s">
        <v>15</v>
      </c>
      <c r="B49" s="6" t="s">
        <v>9</v>
      </c>
      <c r="C49" s="10">
        <v>6.7489999999999997</v>
      </c>
      <c r="D49" s="10">
        <v>612.41099999999994</v>
      </c>
      <c r="E49" s="10">
        <v>196.66800000000001</v>
      </c>
      <c r="F49" s="10">
        <v>415.74299999999999</v>
      </c>
      <c r="G49" s="15">
        <f>VLOOKUP(A49,[1]TDSheet!$A:$G,7,0)</f>
        <v>1</v>
      </c>
      <c r="K49" s="16">
        <f t="shared" si="0"/>
        <v>39.333600000000004</v>
      </c>
      <c r="L49" s="17"/>
      <c r="M49" s="16">
        <f t="shared" si="1"/>
        <v>10.569665629385563</v>
      </c>
      <c r="N49" s="16">
        <f t="shared" si="2"/>
        <v>10.569665629385563</v>
      </c>
      <c r="O49" s="16">
        <f>VLOOKUP(A49,[1]TDSheet!$A:$P,16,0)</f>
        <v>8.5731999999999999</v>
      </c>
      <c r="P49" s="16">
        <f>VLOOKUP(A49,[1]TDSheet!$A:$Q,17,0)</f>
        <v>10.737</v>
      </c>
      <c r="Q49" s="16">
        <f>VLOOKUP(A49,[1]TDSheet!$A:$K,11,0)</f>
        <v>21.959600000000002</v>
      </c>
    </row>
    <row r="50" spans="1:17" ht="11.1" customHeight="1" outlineLevel="2" x14ac:dyDescent="0.2">
      <c r="A50" s="6" t="s">
        <v>16</v>
      </c>
      <c r="B50" s="6" t="s">
        <v>9</v>
      </c>
      <c r="C50" s="10"/>
      <c r="D50" s="10">
        <v>410.78399999999999</v>
      </c>
      <c r="E50" s="10">
        <v>81.082999999999998</v>
      </c>
      <c r="F50" s="10">
        <v>329.697</v>
      </c>
      <c r="G50" s="15">
        <f>VLOOKUP(A50,[1]TDSheet!$A:$G,7,0)</f>
        <v>1</v>
      </c>
      <c r="K50" s="16">
        <f t="shared" si="0"/>
        <v>16.2166</v>
      </c>
      <c r="L50" s="17"/>
      <c r="M50" s="16">
        <f t="shared" si="1"/>
        <v>20.330833836932527</v>
      </c>
      <c r="N50" s="16">
        <f t="shared" si="2"/>
        <v>20.330833836932527</v>
      </c>
      <c r="O50" s="16">
        <f>VLOOKUP(A50,[1]TDSheet!$A:$P,16,0)</f>
        <v>0</v>
      </c>
      <c r="P50" s="16">
        <f>VLOOKUP(A50,[1]TDSheet!$A:$Q,17,0)</f>
        <v>0</v>
      </c>
      <c r="Q50" s="16">
        <f>VLOOKUP(A50,[1]TDSheet!$A:$K,11,0)</f>
        <v>9.8819999999999997</v>
      </c>
    </row>
    <row r="51" spans="1:17" ht="11.1" customHeight="1" outlineLevel="2" x14ac:dyDescent="0.2">
      <c r="A51" s="6" t="s">
        <v>49</v>
      </c>
      <c r="B51" s="6" t="s">
        <v>9</v>
      </c>
      <c r="C51" s="10">
        <v>22.446000000000002</v>
      </c>
      <c r="D51" s="10"/>
      <c r="E51" s="10"/>
      <c r="F51" s="10"/>
      <c r="G51" s="15">
        <v>0</v>
      </c>
      <c r="K51" s="16">
        <f t="shared" si="0"/>
        <v>0</v>
      </c>
      <c r="L51" s="17"/>
      <c r="M51" s="16" t="e">
        <f t="shared" si="1"/>
        <v>#DIV/0!</v>
      </c>
      <c r="N51" s="16" t="e">
        <f t="shared" si="2"/>
        <v>#DIV/0!</v>
      </c>
      <c r="O51" s="16">
        <f>VLOOKUP(A51,[1]TDSheet!$A:$P,16,0)</f>
        <v>3.8997999999999999</v>
      </c>
      <c r="P51" s="16">
        <f>VLOOKUP(A51,[1]TDSheet!$A:$Q,17,0)</f>
        <v>2.6903999999999999</v>
      </c>
      <c r="Q51" s="16">
        <f>VLOOKUP(A51,[1]TDSheet!$A:$K,11,0)</f>
        <v>4.4892000000000003</v>
      </c>
    </row>
    <row r="52" spans="1:17" ht="11.1" customHeight="1" outlineLevel="2" x14ac:dyDescent="0.2">
      <c r="A52" s="6" t="s">
        <v>50</v>
      </c>
      <c r="B52" s="6" t="s">
        <v>9</v>
      </c>
      <c r="C52" s="10">
        <v>5.1559999999999997</v>
      </c>
      <c r="D52" s="10"/>
      <c r="E52" s="10"/>
      <c r="F52" s="10"/>
      <c r="G52" s="15">
        <v>0</v>
      </c>
      <c r="K52" s="16">
        <f t="shared" si="0"/>
        <v>0</v>
      </c>
      <c r="L52" s="17"/>
      <c r="M52" s="16" t="e">
        <f t="shared" si="1"/>
        <v>#DIV/0!</v>
      </c>
      <c r="N52" s="16" t="e">
        <f t="shared" si="2"/>
        <v>#DIV/0!</v>
      </c>
      <c r="O52" s="16">
        <f>VLOOKUP(A52,[1]TDSheet!$A:$P,16,0)</f>
        <v>3.07</v>
      </c>
      <c r="P52" s="16">
        <f>VLOOKUP(A52,[1]TDSheet!$A:$Q,17,0)</f>
        <v>0</v>
      </c>
      <c r="Q52" s="16">
        <f>VLOOKUP(A52,[1]TDSheet!$A:$K,11,0)</f>
        <v>1.288</v>
      </c>
    </row>
    <row r="53" spans="1:17" ht="11.1" customHeight="1" outlineLevel="2" x14ac:dyDescent="0.2">
      <c r="A53" s="6" t="s">
        <v>60</v>
      </c>
      <c r="B53" s="6" t="s">
        <v>19</v>
      </c>
      <c r="C53" s="10"/>
      <c r="D53" s="10">
        <v>108</v>
      </c>
      <c r="E53" s="10">
        <v>30</v>
      </c>
      <c r="F53" s="10">
        <v>78</v>
      </c>
      <c r="G53" s="15">
        <f>VLOOKUP(A53,[1]TDSheet!$A:$G,7,0)</f>
        <v>0.35</v>
      </c>
      <c r="K53" s="16">
        <f t="shared" si="0"/>
        <v>6</v>
      </c>
      <c r="L53" s="17">
        <f>10.5/G53</f>
        <v>30.000000000000004</v>
      </c>
      <c r="M53" s="16">
        <f t="shared" si="1"/>
        <v>18</v>
      </c>
      <c r="N53" s="16">
        <f t="shared" si="2"/>
        <v>13</v>
      </c>
      <c r="O53" s="16">
        <f>VLOOKUP(A53,[1]TDSheet!$A:$P,16,0)</f>
        <v>0</v>
      </c>
      <c r="P53" s="16">
        <f>VLOOKUP(A53,[1]TDSheet!$A:$Q,17,0)</f>
        <v>0</v>
      </c>
      <c r="Q53" s="16">
        <f>VLOOKUP(A53,[1]TDSheet!$A:$K,11,0)</f>
        <v>0</v>
      </c>
    </row>
    <row r="54" spans="1:17" ht="11.1" customHeight="1" outlineLevel="2" x14ac:dyDescent="0.2">
      <c r="A54" s="6" t="s">
        <v>24</v>
      </c>
      <c r="B54" s="6" t="s">
        <v>19</v>
      </c>
      <c r="C54" s="10"/>
      <c r="D54" s="10">
        <v>112</v>
      </c>
      <c r="E54" s="10">
        <v>38</v>
      </c>
      <c r="F54" s="10">
        <v>74</v>
      </c>
      <c r="G54" s="15">
        <f>VLOOKUP(A54,[1]TDSheet!$A:$G,7,0)</f>
        <v>0.35</v>
      </c>
      <c r="K54" s="16">
        <f t="shared" si="0"/>
        <v>7.6</v>
      </c>
      <c r="L54" s="17">
        <f>10.5/G54</f>
        <v>30.000000000000004</v>
      </c>
      <c r="M54" s="16">
        <f t="shared" si="1"/>
        <v>13.684210526315789</v>
      </c>
      <c r="N54" s="16">
        <f t="shared" si="2"/>
        <v>9.7368421052631575</v>
      </c>
      <c r="O54" s="16">
        <f>VLOOKUP(A54,[1]TDSheet!$A:$P,16,0)</f>
        <v>0</v>
      </c>
      <c r="P54" s="16">
        <f>VLOOKUP(A54,[1]TDSheet!$A:$Q,17,0)</f>
        <v>0</v>
      </c>
      <c r="Q54" s="16">
        <f>VLOOKUP(A54,[1]TDSheet!$A:$K,11,0)</f>
        <v>0</v>
      </c>
    </row>
    <row r="55" spans="1:17" ht="11.1" customHeight="1" outlineLevel="2" x14ac:dyDescent="0.2">
      <c r="A55" s="6" t="s">
        <v>51</v>
      </c>
      <c r="B55" s="6" t="s">
        <v>9</v>
      </c>
      <c r="C55" s="10"/>
      <c r="D55" s="10">
        <v>51.534999999999997</v>
      </c>
      <c r="E55" s="10">
        <v>10.706</v>
      </c>
      <c r="F55" s="10">
        <v>40.784999999999997</v>
      </c>
      <c r="G55" s="15">
        <f>VLOOKUP(A55,[1]TDSheet!$A:$G,7,0)</f>
        <v>1</v>
      </c>
      <c r="K55" s="16">
        <f t="shared" si="0"/>
        <v>2.1412</v>
      </c>
      <c r="L55" s="17">
        <v>20</v>
      </c>
      <c r="M55" s="16">
        <f t="shared" si="1"/>
        <v>28.388286941901736</v>
      </c>
      <c r="N55" s="16">
        <f t="shared" si="2"/>
        <v>19.047730244722583</v>
      </c>
      <c r="O55" s="16">
        <f>VLOOKUP(A55,[1]TDSheet!$A:$P,16,0)</f>
        <v>0</v>
      </c>
      <c r="P55" s="16">
        <f>VLOOKUP(A55,[1]TDSheet!$A:$Q,17,0)</f>
        <v>0</v>
      </c>
      <c r="Q55" s="16">
        <f>VLOOKUP(A55,[1]TDSheet!$A:$K,11,0)</f>
        <v>0</v>
      </c>
    </row>
    <row r="56" spans="1:17" ht="21.95" customHeight="1" outlineLevel="2" x14ac:dyDescent="0.2">
      <c r="A56" s="6" t="s">
        <v>61</v>
      </c>
      <c r="B56" s="6" t="s">
        <v>19</v>
      </c>
      <c r="C56" s="10"/>
      <c r="D56" s="10">
        <v>56</v>
      </c>
      <c r="E56" s="10">
        <v>56</v>
      </c>
      <c r="F56" s="10"/>
      <c r="G56" s="15">
        <f>VLOOKUP(A56,[1]TDSheet!$A:$G,7,0)</f>
        <v>0.35</v>
      </c>
      <c r="K56" s="16">
        <f t="shared" si="0"/>
        <v>11.2</v>
      </c>
      <c r="L56" s="17"/>
      <c r="M56" s="16">
        <f t="shared" si="1"/>
        <v>0</v>
      </c>
      <c r="N56" s="16">
        <f t="shared" si="2"/>
        <v>0</v>
      </c>
      <c r="O56" s="16">
        <f>VLOOKUP(A56,[1]TDSheet!$A:$P,16,0)</f>
        <v>0</v>
      </c>
      <c r="P56" s="16">
        <f>VLOOKUP(A56,[1]TDSheet!$A:$Q,17,0)</f>
        <v>0</v>
      </c>
      <c r="Q56" s="16">
        <f>VLOOKUP(A56,[1]TDSheet!$A:$K,11,0)</f>
        <v>0</v>
      </c>
    </row>
    <row r="57" spans="1:17" ht="21.95" customHeight="1" outlineLevel="2" x14ac:dyDescent="0.2">
      <c r="A57" s="6" t="s">
        <v>62</v>
      </c>
      <c r="B57" s="6" t="s">
        <v>19</v>
      </c>
      <c r="C57" s="10"/>
      <c r="D57" s="10">
        <v>108</v>
      </c>
      <c r="E57" s="10">
        <v>27</v>
      </c>
      <c r="F57" s="10">
        <v>81</v>
      </c>
      <c r="G57" s="15">
        <f>VLOOKUP(A57,[1]TDSheet!$A:$G,7,0)</f>
        <v>0.28000000000000003</v>
      </c>
      <c r="K57" s="16">
        <f t="shared" si="0"/>
        <v>5.4</v>
      </c>
      <c r="L57" s="17">
        <f>8.4/G57</f>
        <v>30</v>
      </c>
      <c r="M57" s="16">
        <f t="shared" si="1"/>
        <v>20.555555555555554</v>
      </c>
      <c r="N57" s="16">
        <f t="shared" si="2"/>
        <v>14.999999999999998</v>
      </c>
      <c r="O57" s="16">
        <f>VLOOKUP(A57,[1]TDSheet!$A:$P,16,0)</f>
        <v>0</v>
      </c>
      <c r="P57" s="16">
        <f>VLOOKUP(A57,[1]TDSheet!$A:$Q,17,0)</f>
        <v>0</v>
      </c>
      <c r="Q57" s="16">
        <f>VLOOKUP(A57,[1]TDSheet!$A:$K,11,0)</f>
        <v>0</v>
      </c>
    </row>
    <row r="58" spans="1:17" ht="21.95" customHeight="1" outlineLevel="2" x14ac:dyDescent="0.2">
      <c r="A58" s="6" t="s">
        <v>17</v>
      </c>
      <c r="B58" s="6" t="s">
        <v>9</v>
      </c>
      <c r="C58" s="10"/>
      <c r="D58" s="10">
        <v>410.64600000000002</v>
      </c>
      <c r="E58" s="10">
        <v>18.248999999999999</v>
      </c>
      <c r="F58" s="10">
        <v>392.39699999999999</v>
      </c>
      <c r="G58" s="15">
        <f>VLOOKUP(A58,[1]TDSheet!$A:$G,7,0)</f>
        <v>1</v>
      </c>
      <c r="K58" s="16">
        <f t="shared" si="0"/>
        <v>3.6497999999999999</v>
      </c>
      <c r="L58" s="17"/>
      <c r="M58" s="16">
        <f t="shared" si="1"/>
        <v>107.51191846128555</v>
      </c>
      <c r="N58" s="16">
        <f t="shared" si="2"/>
        <v>107.51191846128555</v>
      </c>
      <c r="O58" s="16">
        <f>VLOOKUP(A58,[1]TDSheet!$A:$P,16,0)</f>
        <v>0</v>
      </c>
      <c r="P58" s="16">
        <f>VLOOKUP(A58,[1]TDSheet!$A:$Q,17,0)</f>
        <v>0</v>
      </c>
      <c r="Q58" s="16">
        <f>VLOOKUP(A58,[1]TDSheet!$A:$K,11,0)</f>
        <v>0</v>
      </c>
    </row>
    <row r="59" spans="1:17" ht="21.95" customHeight="1" outlineLevel="2" x14ac:dyDescent="0.2">
      <c r="A59" s="6" t="s">
        <v>63</v>
      </c>
      <c r="B59" s="6" t="s">
        <v>19</v>
      </c>
      <c r="C59" s="10"/>
      <c r="D59" s="10">
        <v>108</v>
      </c>
      <c r="E59" s="10">
        <v>25</v>
      </c>
      <c r="F59" s="10">
        <v>83</v>
      </c>
      <c r="G59" s="15">
        <f>VLOOKUP(A59,[1]TDSheet!$A:$G,7,0)</f>
        <v>0.28000000000000003</v>
      </c>
      <c r="K59" s="16">
        <f t="shared" si="0"/>
        <v>5</v>
      </c>
      <c r="L59" s="17"/>
      <c r="M59" s="16">
        <f t="shared" si="1"/>
        <v>16.600000000000001</v>
      </c>
      <c r="N59" s="16">
        <f t="shared" si="2"/>
        <v>16.600000000000001</v>
      </c>
      <c r="O59" s="16">
        <f>VLOOKUP(A59,[1]TDSheet!$A:$P,16,0)</f>
        <v>0</v>
      </c>
      <c r="P59" s="16">
        <f>VLOOKUP(A59,[1]TDSheet!$A:$Q,17,0)</f>
        <v>0</v>
      </c>
      <c r="Q59" s="16">
        <f>VLOOKUP(A59,[1]TDSheet!$A:$K,11,0)</f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2023-08-30T07:50:39Z</dcterms:modified>
</cp:coreProperties>
</file>