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100" windowHeight="1191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0">
      <c r="A1" s="48" t="n"/>
      <c r="B1" s="48" t="n"/>
      <c r="C1" s="48" t="n"/>
      <c r="D1" s="619" t="inlineStr">
        <is>
          <t xml:space="preserve">  БЛАНК ЗАКАЗА </t>
        </is>
      </c>
      <c r="G1" s="14" t="inlineStr">
        <is>
          <t>КИ</t>
        </is>
      </c>
      <c r="H1" s="619" t="inlineStr">
        <is>
          <t>на отгрузку продукции с ООО Трейд-Сервис с</t>
        </is>
      </c>
      <c r="O1" s="620" t="inlineStr">
        <is>
          <t>28.08.2023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0">
      <c r="A2" s="34" t="inlineStr">
        <is>
          <t>бланк создан</t>
        </is>
      </c>
      <c r="B2" s="35" t="inlineStr">
        <is>
          <t>24.08.2023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0">
      <c r="A5" s="601" t="inlineStr">
        <is>
          <t xml:space="preserve">Ваш контактный телефон и имя: </t>
        </is>
      </c>
      <c r="B5" s="629" t="n"/>
      <c r="C5" s="630" t="n"/>
      <c r="D5" s="623" t="n"/>
      <c r="E5" s="631" t="n"/>
      <c r="F5" s="624" t="inlineStr">
        <is>
          <t>Комментарий к заказу:</t>
        </is>
      </c>
      <c r="G5" s="630" t="n"/>
      <c r="H5" s="623" t="n"/>
      <c r="I5" s="632" t="n"/>
      <c r="J5" s="632" t="n"/>
      <c r="K5" s="631" t="n"/>
      <c r="M5" s="29" t="inlineStr">
        <is>
          <t>Дата загрузки</t>
        </is>
      </c>
      <c r="N5" s="633" t="n">
        <v>45165</v>
      </c>
      <c r="O5" s="634" t="n"/>
      <c r="Q5" s="626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600">
      <c r="A6" s="601" t="inlineStr">
        <is>
          <t>Адрес доставки:</t>
        </is>
      </c>
      <c r="B6" s="629" t="n"/>
      <c r="C6" s="630" t="n"/>
      <c r="D6" s="602" t="inlineStr">
        <is>
          <t>ЛП, ООО, Крым Респ, Симферополь г, Данилова ул, 43В, лит В, офис 4,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603">
        <f>IF(N5=0," ",CHOOSE(WEEKDAY(N5,2),"Понедельник","Вторник","Среда","Четверг","Пятница","Суббота","Воскресенье"))</f>
        <v/>
      </c>
      <c r="O6" s="638" t="n"/>
      <c r="Q6" s="605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600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600">
      <c r="A8" s="615" t="inlineStr">
        <is>
          <t>Адрес сдачи груза:</t>
        </is>
      </c>
      <c r="B8" s="646" t="n"/>
      <c r="C8" s="647" t="n"/>
      <c r="D8" s="616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596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600">
      <c r="A9" s="5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3" t="inlineStr"/>
      <c r="E9" s="3" t="n"/>
      <c r="F9" s="5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0">
      <c r="A10" s="5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3" t="n"/>
      <c r="E10" s="3" t="n"/>
      <c r="F10" s="5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6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6" t="n"/>
      <c r="O11" s="634" t="n"/>
      <c r="R11" s="29" t="inlineStr">
        <is>
          <t>Тип заказа</t>
        </is>
      </c>
      <c r="S11" s="584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0">
      <c r="A12" s="583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599" t="n"/>
      <c r="O12" s="643" t="n"/>
      <c r="P12" s="28" t="n"/>
      <c r="R12" s="29" t="inlineStr"/>
      <c r="S12" s="600" t="n"/>
      <c r="T12" s="1" t="n"/>
      <c r="Y12" s="60" t="n"/>
      <c r="Z12" s="60" t="n"/>
      <c r="AA12" s="60" t="n"/>
    </row>
    <row r="13" ht="23.25" customFormat="1" customHeight="1" s="600">
      <c r="A13" s="583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584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0">
      <c r="A14" s="583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0">
      <c r="A15" s="585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587" t="inlineStr">
        <is>
          <t>Кликните на продукт, чтобы просмотреть изображение</t>
        </is>
      </c>
      <c r="U15" s="600" t="n"/>
      <c r="V15" s="600" t="n"/>
      <c r="W15" s="600" t="n"/>
      <c r="X15" s="60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1" t="inlineStr">
        <is>
          <t>Код единицы продаж</t>
        </is>
      </c>
      <c r="B17" s="571" t="inlineStr">
        <is>
          <t>Код продукта</t>
        </is>
      </c>
      <c r="C17" s="589" t="inlineStr">
        <is>
          <t>Номер варианта</t>
        </is>
      </c>
      <c r="D17" s="571" t="inlineStr">
        <is>
          <t xml:space="preserve">Штрих-код </t>
        </is>
      </c>
      <c r="E17" s="655" t="n"/>
      <c r="F17" s="571" t="inlineStr">
        <is>
          <t>Вес нетто штуки, кг</t>
        </is>
      </c>
      <c r="G17" s="571" t="inlineStr">
        <is>
          <t>Кол-во штук в коробе, шт</t>
        </is>
      </c>
      <c r="H17" s="571" t="inlineStr">
        <is>
          <t>Вес нетто короба, кг</t>
        </is>
      </c>
      <c r="I17" s="571" t="inlineStr">
        <is>
          <t>Вес брутто короба, кг</t>
        </is>
      </c>
      <c r="J17" s="571" t="inlineStr">
        <is>
          <t>Кол-во кор. на паллте, шт</t>
        </is>
      </c>
      <c r="K17" s="571" t="inlineStr">
        <is>
          <t>Завод</t>
        </is>
      </c>
      <c r="L17" s="571" t="inlineStr">
        <is>
          <t>Срок годности, сут.</t>
        </is>
      </c>
      <c r="M17" s="571" t="inlineStr">
        <is>
          <t>Наименование</t>
        </is>
      </c>
      <c r="N17" s="656" t="n"/>
      <c r="O17" s="656" t="n"/>
      <c r="P17" s="656" t="n"/>
      <c r="Q17" s="655" t="n"/>
      <c r="R17" s="588" t="inlineStr">
        <is>
          <t>Доступно к отгрузке</t>
        </is>
      </c>
      <c r="S17" s="630" t="n"/>
      <c r="T17" s="571" t="inlineStr">
        <is>
          <t>Ед. изм.</t>
        </is>
      </c>
      <c r="U17" s="571" t="inlineStr">
        <is>
          <t>Заказ</t>
        </is>
      </c>
      <c r="V17" s="572" t="inlineStr">
        <is>
          <t>Заказ с округлением до короба</t>
        </is>
      </c>
      <c r="W17" s="571" t="inlineStr">
        <is>
          <t>Объём заказа, м3</t>
        </is>
      </c>
      <c r="X17" s="574" t="inlineStr">
        <is>
          <t>Примечание по продуктку</t>
        </is>
      </c>
      <c r="Y17" s="574" t="inlineStr">
        <is>
          <t>Признак "НОВИНКА"</t>
        </is>
      </c>
      <c r="Z17" s="574" t="inlineStr">
        <is>
          <t>Для формул</t>
        </is>
      </c>
      <c r="AA17" s="657" t="n"/>
      <c r="AB17" s="658" t="n"/>
      <c r="AC17" s="581" t="n"/>
      <c r="AZ17" s="582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588" t="inlineStr">
        <is>
          <t>начиная с</t>
        </is>
      </c>
      <c r="S18" s="588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36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3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7" t="n"/>
      <c r="Y20" s="337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1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1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1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1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1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1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1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1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1" t="n">
        <v>4680115880139</v>
      </c>
      <c r="E36" s="638" t="n"/>
      <c r="F36" s="670" t="n">
        <v>0.025</v>
      </c>
      <c r="G36" s="38" t="n">
        <v>10</v>
      </c>
      <c r="H36" s="670" t="n">
        <v>0.25</v>
      </c>
      <c r="I36" s="670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6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2" t="n"/>
      <c r="O36" s="672" t="n"/>
      <c r="P36" s="672" t="n"/>
      <c r="Q36" s="638" t="n"/>
      <c r="R36" s="40" t="inlineStr"/>
      <c r="S36" s="40" t="inlineStr"/>
      <c r="T36" s="41" t="inlineStr">
        <is>
          <t>кг</t>
        </is>
      </c>
      <c r="U36" s="673" t="n">
        <v>0</v>
      </c>
      <c r="V36" s="674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3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кор</t>
        </is>
      </c>
      <c r="U37" s="677">
        <f>IFERROR(U35/H35,"0")+IFERROR(U36/H36,"0")</f>
        <v/>
      </c>
      <c r="V37" s="677">
        <f>IFERROR(V35/H35,"0")+IFERROR(V36/H36,"0")</f>
        <v/>
      </c>
      <c r="W37" s="677">
        <f>IFERROR(IF(W35="",0,W35),"0")+IFERROR(IF(W36="",0,W36),"0")</f>
        <v/>
      </c>
      <c r="X37" s="678" t="n"/>
      <c r="Y37" s="678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5" t="n"/>
      <c r="M38" s="676" t="inlineStr">
        <is>
          <t>Итого</t>
        </is>
      </c>
      <c r="N38" s="646" t="n"/>
      <c r="O38" s="646" t="n"/>
      <c r="P38" s="646" t="n"/>
      <c r="Q38" s="646" t="n"/>
      <c r="R38" s="646" t="n"/>
      <c r="S38" s="647" t="n"/>
      <c r="T38" s="43" t="inlineStr">
        <is>
          <t>кг</t>
        </is>
      </c>
      <c r="U38" s="677">
        <f>IFERROR(SUM(U35:U36),"0")</f>
        <v/>
      </c>
      <c r="V38" s="677">
        <f>IFERROR(SUM(V35:V36),"0")</f>
        <v/>
      </c>
      <c r="W38" s="43" t="n"/>
      <c r="X38" s="678" t="n"/>
      <c r="Y38" s="678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1" t="n">
        <v>4607091388282</v>
      </c>
      <c r="E40" s="638" t="n"/>
      <c r="F40" s="670" t="n">
        <v>0.3</v>
      </c>
      <c r="G40" s="38" t="n">
        <v>6</v>
      </c>
      <c r="H40" s="670" t="n">
        <v>1.8</v>
      </c>
      <c r="I40" s="670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2" t="n"/>
      <c r="O40" s="672" t="n"/>
      <c r="P40" s="672" t="n"/>
      <c r="Q40" s="638" t="n"/>
      <c r="R40" s="40" t="inlineStr"/>
      <c r="S40" s="40" t="inlineStr"/>
      <c r="T40" s="41" t="inlineStr">
        <is>
          <t>кг</t>
        </is>
      </c>
      <c r="U40" s="673" t="n">
        <v>0</v>
      </c>
      <c r="V40" s="674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3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кор</t>
        </is>
      </c>
      <c r="U41" s="677">
        <f>IFERROR(U40/H40,"0")</f>
        <v/>
      </c>
      <c r="V41" s="677">
        <f>IFERROR(V40/H40,"0")</f>
        <v/>
      </c>
      <c r="W41" s="677">
        <f>IFERROR(IF(W40="",0,W40),"0")</f>
        <v/>
      </c>
      <c r="X41" s="678" t="n"/>
      <c r="Y41" s="678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5" t="n"/>
      <c r="M42" s="676" t="inlineStr">
        <is>
          <t>Итого</t>
        </is>
      </c>
      <c r="N42" s="646" t="n"/>
      <c r="O42" s="646" t="n"/>
      <c r="P42" s="646" t="n"/>
      <c r="Q42" s="646" t="n"/>
      <c r="R42" s="646" t="n"/>
      <c r="S42" s="647" t="n"/>
      <c r="T42" s="43" t="inlineStr">
        <is>
          <t>кг</t>
        </is>
      </c>
      <c r="U42" s="677">
        <f>IFERROR(SUM(U40:U40),"0")</f>
        <v/>
      </c>
      <c r="V42" s="677">
        <f>IFERROR(SUM(V40:V40),"0")</f>
        <v/>
      </c>
      <c r="W42" s="43" t="n"/>
      <c r="X42" s="678" t="n"/>
      <c r="Y42" s="678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1" t="n">
        <v>4607091389111</v>
      </c>
      <c r="E44" s="638" t="n"/>
      <c r="F44" s="670" t="n">
        <v>0.025</v>
      </c>
      <c r="G44" s="38" t="n">
        <v>10</v>
      </c>
      <c r="H44" s="670" t="n">
        <v>0.25</v>
      </c>
      <c r="I44" s="670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8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2" t="n"/>
      <c r="O44" s="672" t="n"/>
      <c r="P44" s="672" t="n"/>
      <c r="Q44" s="638" t="n"/>
      <c r="R44" s="40" t="inlineStr"/>
      <c r="S44" s="40" t="inlineStr"/>
      <c r="T44" s="41" t="inlineStr">
        <is>
          <t>кг</t>
        </is>
      </c>
      <c r="U44" s="673" t="n">
        <v>0</v>
      </c>
      <c r="V44" s="674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71" t="n"/>
      <c r="AZ44" s="83" t="inlineStr">
        <is>
          <t>СНК</t>
        </is>
      </c>
    </row>
    <row r="45">
      <c r="A45" s="33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кор</t>
        </is>
      </c>
      <c r="U45" s="677">
        <f>IFERROR(U44/H44,"0")</f>
        <v/>
      </c>
      <c r="V45" s="677">
        <f>IFERROR(V44/H44,"0")</f>
        <v/>
      </c>
      <c r="W45" s="677">
        <f>IFERROR(IF(W44="",0,W44),"0")</f>
        <v/>
      </c>
      <c r="X45" s="678" t="n"/>
      <c r="Y45" s="678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5" t="n"/>
      <c r="M46" s="676" t="inlineStr">
        <is>
          <t>Итого</t>
        </is>
      </c>
      <c r="N46" s="646" t="n"/>
      <c r="O46" s="646" t="n"/>
      <c r="P46" s="646" t="n"/>
      <c r="Q46" s="646" t="n"/>
      <c r="R46" s="646" t="n"/>
      <c r="S46" s="647" t="n"/>
      <c r="T46" s="43" t="inlineStr">
        <is>
          <t>кг</t>
        </is>
      </c>
      <c r="U46" s="677">
        <f>IFERROR(SUM(U44:U44),"0")</f>
        <v/>
      </c>
      <c r="V46" s="677">
        <f>IFERROR(SUM(V44:V44),"0")</f>
        <v/>
      </c>
      <c r="W46" s="43" t="n"/>
      <c r="X46" s="678" t="n"/>
      <c r="Y46" s="678" t="n"/>
    </row>
    <row r="47" ht="27.75" customHeight="1">
      <c r="A47" s="336" t="inlineStr">
        <is>
          <t>Вязанка</t>
        </is>
      </c>
      <c r="B47" s="669" t="n"/>
      <c r="C47" s="669" t="n"/>
      <c r="D47" s="669" t="n"/>
      <c r="E47" s="669" t="n"/>
      <c r="F47" s="669" t="n"/>
      <c r="G47" s="669" t="n"/>
      <c r="H47" s="669" t="n"/>
      <c r="I47" s="669" t="n"/>
      <c r="J47" s="669" t="n"/>
      <c r="K47" s="669" t="n"/>
      <c r="L47" s="669" t="n"/>
      <c r="M47" s="669" t="n"/>
      <c r="N47" s="669" t="n"/>
      <c r="O47" s="669" t="n"/>
      <c r="P47" s="669" t="n"/>
      <c r="Q47" s="669" t="n"/>
      <c r="R47" s="669" t="n"/>
      <c r="S47" s="669" t="n"/>
      <c r="T47" s="669" t="n"/>
      <c r="U47" s="669" t="n"/>
      <c r="V47" s="669" t="n"/>
      <c r="W47" s="669" t="n"/>
      <c r="X47" s="55" t="n"/>
      <c r="Y47" s="55" t="n"/>
    </row>
    <row r="48" ht="16.5" customHeight="1">
      <c r="A48" s="337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7" t="n"/>
      <c r="Y48" s="337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1" t="n">
        <v>4680115881440</v>
      </c>
      <c r="E50" s="638" t="n"/>
      <c r="F50" s="670" t="n">
        <v>1.35</v>
      </c>
      <c r="G50" s="38" t="n">
        <v>8</v>
      </c>
      <c r="H50" s="670" t="n">
        <v>10.8</v>
      </c>
      <c r="I50" s="670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HYPERLINK("https://abi.ru/products/Охлажденные/Вязанка/Столичная/Ветчины/P003234/","Ветчины «Филейская» Весовые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0</v>
      </c>
      <c r="V50" s="674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71" t="n"/>
      <c r="AZ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1" t="n">
        <v>4680115881433</v>
      </c>
      <c r="E51" s="638" t="n"/>
      <c r="F51" s="670" t="n">
        <v>0.45</v>
      </c>
      <c r="G51" s="38" t="n">
        <v>6</v>
      </c>
      <c r="H51" s="670" t="n">
        <v>2.7</v>
      </c>
      <c r="I51" s="670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0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2" t="n"/>
      <c r="O51" s="672" t="n"/>
      <c r="P51" s="672" t="n"/>
      <c r="Q51" s="638" t="n"/>
      <c r="R51" s="40" t="inlineStr"/>
      <c r="S51" s="40" t="inlineStr"/>
      <c r="T51" s="41" t="inlineStr">
        <is>
          <t>кг</t>
        </is>
      </c>
      <c r="U51" s="673" t="n">
        <v>0</v>
      </c>
      <c r="V51" s="674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71" t="n"/>
      <c r="AZ51" s="85" t="inlineStr">
        <is>
          <t>КИ</t>
        </is>
      </c>
    </row>
    <row r="52">
      <c r="A52" s="33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кор</t>
        </is>
      </c>
      <c r="U52" s="677">
        <f>IFERROR(U50/H50,"0")+IFERROR(U51/H51,"0")</f>
        <v/>
      </c>
      <c r="V52" s="677">
        <f>IFERROR(V50/H50,"0")+IFERROR(V51/H51,"0")</f>
        <v/>
      </c>
      <c r="W52" s="677">
        <f>IFERROR(IF(W50="",0,W50),"0")+IFERROR(IF(W51="",0,W51),"0")</f>
        <v/>
      </c>
      <c r="X52" s="678" t="n"/>
      <c r="Y52" s="678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5" t="n"/>
      <c r="M53" s="676" t="inlineStr">
        <is>
          <t>Итого</t>
        </is>
      </c>
      <c r="N53" s="646" t="n"/>
      <c r="O53" s="646" t="n"/>
      <c r="P53" s="646" t="n"/>
      <c r="Q53" s="646" t="n"/>
      <c r="R53" s="646" t="n"/>
      <c r="S53" s="647" t="n"/>
      <c r="T53" s="43" t="inlineStr">
        <is>
          <t>кг</t>
        </is>
      </c>
      <c r="U53" s="677">
        <f>IFERROR(SUM(U50:U51),"0")</f>
        <v/>
      </c>
      <c r="V53" s="677">
        <f>IFERROR(SUM(V50:V51),"0")</f>
        <v/>
      </c>
      <c r="W53" s="43" t="n"/>
      <c r="X53" s="678" t="n"/>
      <c r="Y53" s="678" t="n"/>
    </row>
    <row r="54" ht="16.5" customHeight="1">
      <c r="A54" s="337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7" t="n"/>
      <c r="Y54" s="337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1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1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0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1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IFERROR(U56/H56,"0")+IFERROR(U57/H57,"0")+IFERROR(U58/H58,"0")</f>
        <v/>
      </c>
      <c r="V59" s="677">
        <f>IFERROR(V56/H56,"0")+IFERROR(V57/H57,"0")+IFERROR(V58/H58,"0")</f>
        <v/>
      </c>
      <c r="W59" s="677">
        <f>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IFERROR(SUM(U56:U58),"0")</f>
        <v/>
      </c>
      <c r="V60" s="677">
        <f>IFERROR(SUM(V56:V58),"0")</f>
        <v/>
      </c>
      <c r="W60" s="43" t="n"/>
      <c r="X60" s="678" t="n"/>
      <c r="Y60" s="678" t="n"/>
    </row>
    <row r="61" ht="16.5" customHeight="1">
      <c r="A61" s="337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7" t="n"/>
      <c r="Y61" s="337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1" t="n">
        <v>4607091382945</v>
      </c>
      <c r="E63" s="638" t="n"/>
      <c r="F63" s="670" t="n">
        <v>1.35</v>
      </c>
      <c r="G63" s="38" t="n">
        <v>8</v>
      </c>
      <c r="H63" s="670" t="n">
        <v>10.8</v>
      </c>
      <c r="I63" s="670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4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1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1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1" t="n">
        <v>4607091388312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1" t="n">
        <v>4680115882133</v>
      </c>
      <c r="E67" s="638" t="n"/>
      <c r="F67" s="670" t="n">
        <v>1.35</v>
      </c>
      <c r="G67" s="38" t="n">
        <v>8</v>
      </c>
      <c r="H67" s="670" t="n">
        <v>10.8</v>
      </c>
      <c r="I67" s="670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1" t="n">
        <v>4607091382952</v>
      </c>
      <c r="E68" s="638" t="n"/>
      <c r="F68" s="670" t="n">
        <v>0.5</v>
      </c>
      <c r="G68" s="38" t="n">
        <v>6</v>
      </c>
      <c r="H68" s="670" t="n">
        <v>3</v>
      </c>
      <c r="I68" s="670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1" t="n">
        <v>4680115882539</v>
      </c>
      <c r="E69" s="638" t="n"/>
      <c r="F69" s="670" t="n">
        <v>0.37</v>
      </c>
      <c r="G69" s="38" t="n">
        <v>10</v>
      </c>
      <c r="H69" s="670" t="n">
        <v>3.7</v>
      </c>
      <c r="I69" s="670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1" t="n">
        <v>4607091385687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1" t="n">
        <v>4607091384604</v>
      </c>
      <c r="E71" s="638" t="n"/>
      <c r="F71" s="670" t="n">
        <v>0.4</v>
      </c>
      <c r="G71" s="38" t="n">
        <v>10</v>
      </c>
      <c r="H71" s="670" t="n">
        <v>4</v>
      </c>
      <c r="I71" s="670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1" t="n">
        <v>4680115880283</v>
      </c>
      <c r="E72" s="638" t="n"/>
      <c r="F72" s="670" t="n">
        <v>0.6</v>
      </c>
      <c r="G72" s="38" t="n">
        <v>8</v>
      </c>
      <c r="H72" s="670" t="n">
        <v>4.8</v>
      </c>
      <c r="I72" s="670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1" t="n">
        <v>4680115881518</v>
      </c>
      <c r="E73" s="638" t="n"/>
      <c r="F73" s="670" t="n">
        <v>0.4</v>
      </c>
      <c r="G73" s="38" t="n">
        <v>10</v>
      </c>
      <c r="H73" s="670" t="n">
        <v>4</v>
      </c>
      <c r="I73" s="670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1" t="n">
        <v>4680115881303</v>
      </c>
      <c r="E74" s="638" t="n"/>
      <c r="F74" s="670" t="n">
        <v>0.45</v>
      </c>
      <c r="G74" s="38" t="n">
        <v>10</v>
      </c>
      <c r="H74" s="670" t="n">
        <v>4.5</v>
      </c>
      <c r="I74" s="670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0</v>
      </c>
      <c r="V74" s="674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1" t="n">
        <v>4607091381986</v>
      </c>
      <c r="E75" s="638" t="n"/>
      <c r="F75" s="670" t="n">
        <v>0.5</v>
      </c>
      <c r="G75" s="38" t="n">
        <v>10</v>
      </c>
      <c r="H75" s="670" t="n">
        <v>5</v>
      </c>
      <c r="I75" s="670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6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1" t="n">
        <v>4607091388466</v>
      </c>
      <c r="E76" s="638" t="n"/>
      <c r="F76" s="670" t="n">
        <v>0.45</v>
      </c>
      <c r="G76" s="38" t="n">
        <v>6</v>
      </c>
      <c r="H76" s="670" t="n">
        <v>2.7</v>
      </c>
      <c r="I76" s="670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71" t="n"/>
      <c r="AZ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1" t="n">
        <v>4680115880269</v>
      </c>
      <c r="E77" s="638" t="n"/>
      <c r="F77" s="670" t="n">
        <v>0.375</v>
      </c>
      <c r="G77" s="38" t="n">
        <v>10</v>
      </c>
      <c r="H77" s="670" t="n">
        <v>3.75</v>
      </c>
      <c r="I77" s="670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1" t="n">
        <v>4680115880429</v>
      </c>
      <c r="E78" s="638" t="n"/>
      <c r="F78" s="670" t="n">
        <v>0.45</v>
      </c>
      <c r="G78" s="38" t="n">
        <v>10</v>
      </c>
      <c r="H78" s="670" t="n">
        <v>4.5</v>
      </c>
      <c r="I78" s="67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2" t="n"/>
      <c r="O78" s="672" t="n"/>
      <c r="P78" s="672" t="n"/>
      <c r="Q78" s="638" t="n"/>
      <c r="R78" s="40" t="inlineStr"/>
      <c r="S78" s="40" t="inlineStr"/>
      <c r="T78" s="41" t="inlineStr">
        <is>
          <t>кг</t>
        </is>
      </c>
      <c r="U78" s="673" t="n">
        <v>0</v>
      </c>
      <c r="V78" s="67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1" t="n">
        <v>4680115881457</v>
      </c>
      <c r="E79" s="638" t="n"/>
      <c r="F79" s="670" t="n">
        <v>0.75</v>
      </c>
      <c r="G79" s="38" t="n">
        <v>6</v>
      </c>
      <c r="H79" s="670" t="n">
        <v>4.5</v>
      </c>
      <c r="I79" s="670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2" t="n"/>
      <c r="O79" s="672" t="n"/>
      <c r="P79" s="672" t="n"/>
      <c r="Q79" s="638" t="n"/>
      <c r="R79" s="40" t="inlineStr"/>
      <c r="S79" s="40" t="inlineStr"/>
      <c r="T79" s="41" t="inlineStr">
        <is>
          <t>кг</t>
        </is>
      </c>
      <c r="U79" s="673" t="n">
        <v>0</v>
      </c>
      <c r="V79" s="674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71" t="n"/>
      <c r="AZ79" s="105" t="inlineStr">
        <is>
          <t>КИ</t>
        </is>
      </c>
    </row>
    <row r="80">
      <c r="A80" s="33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5" t="n"/>
      <c r="M80" s="676" t="inlineStr">
        <is>
          <t>Итого</t>
        </is>
      </c>
      <c r="N80" s="646" t="n"/>
      <c r="O80" s="646" t="n"/>
      <c r="P80" s="646" t="n"/>
      <c r="Q80" s="646" t="n"/>
      <c r="R80" s="646" t="n"/>
      <c r="S80" s="647" t="n"/>
      <c r="T80" s="43" t="inlineStr">
        <is>
          <t>кор</t>
        </is>
      </c>
      <c r="U80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8" t="n"/>
      <c r="Y80" s="678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5" t="n"/>
      <c r="M81" s="676" t="inlineStr">
        <is>
          <t>Итого</t>
        </is>
      </c>
      <c r="N81" s="646" t="n"/>
      <c r="O81" s="646" t="n"/>
      <c r="P81" s="646" t="n"/>
      <c r="Q81" s="646" t="n"/>
      <c r="R81" s="646" t="n"/>
      <c r="S81" s="647" t="n"/>
      <c r="T81" s="43" t="inlineStr">
        <is>
          <t>кг</t>
        </is>
      </c>
      <c r="U81" s="677">
        <f>IFERROR(SUM(U63:U79),"0")</f>
        <v/>
      </c>
      <c r="V81" s="677">
        <f>IFERROR(SUM(V63:V79),"0")</f>
        <v/>
      </c>
      <c r="W81" s="43" t="n"/>
      <c r="X81" s="678" t="n"/>
      <c r="Y81" s="678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1" t="n">
        <v>4607091388442</v>
      </c>
      <c r="E83" s="638" t="n"/>
      <c r="F83" s="670" t="n">
        <v>1.35</v>
      </c>
      <c r="G83" s="38" t="n">
        <v>8</v>
      </c>
      <c r="H83" s="670" t="n">
        <v>10.8</v>
      </c>
      <c r="I83" s="670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1" t="n">
        <v>4607091384789</v>
      </c>
      <c r="E84" s="638" t="n"/>
      <c r="F84" s="670" t="n">
        <v>1</v>
      </c>
      <c r="G84" s="38" t="n">
        <v>6</v>
      </c>
      <c r="H84" s="670" t="n">
        <v>6</v>
      </c>
      <c r="I84" s="670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2" t="inlineStr">
        <is>
          <t>Ветчины Запекуша с сочным окороком Вязанка Весовые П/а Вязанка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71" t="n"/>
      <c r="AZ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1" t="n">
        <v>4680115881488</v>
      </c>
      <c r="E85" s="638" t="n"/>
      <c r="F85" s="670" t="n">
        <v>1.35</v>
      </c>
      <c r="G85" s="38" t="n">
        <v>8</v>
      </c>
      <c r="H85" s="670" t="n">
        <v>10.8</v>
      </c>
      <c r="I85" s="670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HYPERLINK("https://abi.ru/products/Охлажденные/Вязанка/Вязанка/Ветчины/P003236/","Ветчины Сливушка с индейкой Вязанка вес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1" t="n">
        <v>4607091384765</v>
      </c>
      <c r="E86" s="638" t="n"/>
      <c r="F86" s="670" t="n">
        <v>0.42</v>
      </c>
      <c r="G86" s="38" t="n">
        <v>6</v>
      </c>
      <c r="H86" s="670" t="n">
        <v>2.52</v>
      </c>
      <c r="I86" s="670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4" t="inlineStr">
        <is>
          <t>Ветчины Запекуша с сочным окороком Вязанка Фикс.вес 0,42 п/а Вязанка</t>
        </is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1" t="n">
        <v>4680115880658</v>
      </c>
      <c r="E87" s="638" t="n"/>
      <c r="F87" s="670" t="n">
        <v>0.4</v>
      </c>
      <c r="G87" s="38" t="n">
        <v>6</v>
      </c>
      <c r="H87" s="670" t="n">
        <v>2.4</v>
      </c>
      <c r="I87" s="670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2" t="n"/>
      <c r="O87" s="672" t="n"/>
      <c r="P87" s="672" t="n"/>
      <c r="Q87" s="638" t="n"/>
      <c r="R87" s="40" t="inlineStr"/>
      <c r="S87" s="40" t="inlineStr"/>
      <c r="T87" s="41" t="inlineStr">
        <is>
          <t>кг</t>
        </is>
      </c>
      <c r="U87" s="673" t="n">
        <v>0</v>
      </c>
      <c r="V87" s="67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1" t="n">
        <v>4607091381962</v>
      </c>
      <c r="E88" s="638" t="n"/>
      <c r="F88" s="670" t="n">
        <v>0.5</v>
      </c>
      <c r="G88" s="38" t="n">
        <v>6</v>
      </c>
      <c r="H88" s="670" t="n">
        <v>3</v>
      </c>
      <c r="I88" s="670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6">
        <f>HYPERLINK("https://abi.ru/products/Охлажденные/Вязанка/Вязанка/Ветчины/P003164/","Ветчины Столичная Вязанка Фикс.вес 0,5 Вектор Вязанка")</f>
        <v/>
      </c>
      <c r="N88" s="672" t="n"/>
      <c r="O88" s="672" t="n"/>
      <c r="P88" s="672" t="n"/>
      <c r="Q88" s="638" t="n"/>
      <c r="R88" s="40" t="inlineStr"/>
      <c r="S88" s="40" t="inlineStr"/>
      <c r="T88" s="41" t="inlineStr">
        <is>
          <t>кг</t>
        </is>
      </c>
      <c r="U88" s="673" t="n">
        <v>0</v>
      </c>
      <c r="V88" s="674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71" t="n"/>
      <c r="AZ88" s="111" t="inlineStr">
        <is>
          <t>КИ</t>
        </is>
      </c>
    </row>
    <row r="89">
      <c r="A89" s="33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5" t="n"/>
      <c r="M89" s="676" t="inlineStr">
        <is>
          <t>Итого</t>
        </is>
      </c>
      <c r="N89" s="646" t="n"/>
      <c r="O89" s="646" t="n"/>
      <c r="P89" s="646" t="n"/>
      <c r="Q89" s="646" t="n"/>
      <c r="R89" s="646" t="n"/>
      <c r="S89" s="647" t="n"/>
      <c r="T89" s="43" t="inlineStr">
        <is>
          <t>кор</t>
        </is>
      </c>
      <c r="U89" s="677">
        <f>IFERROR(U83/H83,"0")+IFERROR(U84/H84,"0")+IFERROR(U85/H85,"0")+IFERROR(U86/H86,"0")+IFERROR(U87/H87,"0")+IFERROR(U88/H88,"0")</f>
        <v/>
      </c>
      <c r="V89" s="677">
        <f>IFERROR(V83/H83,"0")+IFERROR(V84/H84,"0")+IFERROR(V85/H85,"0")+IFERROR(V86/H86,"0")+IFERROR(V87/H87,"0")+IFERROR(V88/H88,"0")</f>
        <v/>
      </c>
      <c r="W89" s="677">
        <f>IFERROR(IF(W83="",0,W83),"0")+IFERROR(IF(W84="",0,W84),"0")+IFERROR(IF(W85="",0,W85),"0")+IFERROR(IF(W86="",0,W86),"0")+IFERROR(IF(W87="",0,W87),"0")+IFERROR(IF(W88="",0,W88),"0")</f>
        <v/>
      </c>
      <c r="X89" s="678" t="n"/>
      <c r="Y89" s="678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5" t="n"/>
      <c r="M90" s="676" t="inlineStr">
        <is>
          <t>Итого</t>
        </is>
      </c>
      <c r="N90" s="646" t="n"/>
      <c r="O90" s="646" t="n"/>
      <c r="P90" s="646" t="n"/>
      <c r="Q90" s="646" t="n"/>
      <c r="R90" s="646" t="n"/>
      <c r="S90" s="647" t="n"/>
      <c r="T90" s="43" t="inlineStr">
        <is>
          <t>кг</t>
        </is>
      </c>
      <c r="U90" s="677">
        <f>IFERROR(SUM(U83:U88),"0")</f>
        <v/>
      </c>
      <c r="V90" s="677">
        <f>IFERROR(SUM(V83:V88),"0")</f>
        <v/>
      </c>
      <c r="W90" s="43" t="n"/>
      <c r="X90" s="678" t="n"/>
      <c r="Y90" s="678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1" t="n">
        <v>4607091387667</v>
      </c>
      <c r="E92" s="638" t="n"/>
      <c r="F92" s="670" t="n">
        <v>0.9</v>
      </c>
      <c r="G92" s="38" t="n">
        <v>10</v>
      </c>
      <c r="H92" s="670" t="n">
        <v>9</v>
      </c>
      <c r="I92" s="670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1" t="n">
        <v>4607091387636</v>
      </c>
      <c r="E93" s="638" t="n"/>
      <c r="F93" s="670" t="n">
        <v>0.7</v>
      </c>
      <c r="G93" s="38" t="n">
        <v>6</v>
      </c>
      <c r="H93" s="670" t="n">
        <v>4.2</v>
      </c>
      <c r="I93" s="670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1" t="n">
        <v>4607091384727</v>
      </c>
      <c r="E94" s="638" t="n"/>
      <c r="F94" s="670" t="n">
        <v>0.8</v>
      </c>
      <c r="G94" s="38" t="n">
        <v>6</v>
      </c>
      <c r="H94" s="670" t="n">
        <v>4.8</v>
      </c>
      <c r="I94" s="670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1" t="n">
        <v>4607091386745</v>
      </c>
      <c r="E95" s="638" t="n"/>
      <c r="F95" s="670" t="n">
        <v>0.8</v>
      </c>
      <c r="G95" s="38" t="n">
        <v>6</v>
      </c>
      <c r="H95" s="670" t="n">
        <v>4.8</v>
      </c>
      <c r="I95" s="67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1" t="n">
        <v>4607091382426</v>
      </c>
      <c r="E96" s="638" t="n"/>
      <c r="F96" s="670" t="n">
        <v>0.9</v>
      </c>
      <c r="G96" s="38" t="n">
        <v>10</v>
      </c>
      <c r="H96" s="670" t="n">
        <v>9</v>
      </c>
      <c r="I96" s="670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1" t="n">
        <v>4607091386547</v>
      </c>
      <c r="E97" s="638" t="n"/>
      <c r="F97" s="670" t="n">
        <v>0.35</v>
      </c>
      <c r="G97" s="38" t="n">
        <v>8</v>
      </c>
      <c r="H97" s="670" t="n">
        <v>2.8</v>
      </c>
      <c r="I97" s="670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1" t="n">
        <v>4607091384703</v>
      </c>
      <c r="E98" s="638" t="n"/>
      <c r="F98" s="670" t="n">
        <v>0.35</v>
      </c>
      <c r="G98" s="38" t="n">
        <v>6</v>
      </c>
      <c r="H98" s="670" t="n">
        <v>2.1</v>
      </c>
      <c r="I98" s="670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1" t="n">
        <v>4607091384734</v>
      </c>
      <c r="E99" s="638" t="n"/>
      <c r="F99" s="670" t="n">
        <v>0.35</v>
      </c>
      <c r="G99" s="38" t="n">
        <v>6</v>
      </c>
      <c r="H99" s="670" t="n">
        <v>2.1</v>
      </c>
      <c r="I99" s="67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2" t="n"/>
      <c r="O99" s="672" t="n"/>
      <c r="P99" s="672" t="n"/>
      <c r="Q99" s="638" t="n"/>
      <c r="R99" s="40" t="inlineStr"/>
      <c r="S99" s="40" t="inlineStr"/>
      <c r="T99" s="41" t="inlineStr">
        <is>
          <t>кг</t>
        </is>
      </c>
      <c r="U99" s="673" t="n">
        <v>0</v>
      </c>
      <c r="V99" s="67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1" t="n">
        <v>4607091382464</v>
      </c>
      <c r="E100" s="638" t="n"/>
      <c r="F100" s="670" t="n">
        <v>0.35</v>
      </c>
      <c r="G100" s="38" t="n">
        <v>8</v>
      </c>
      <c r="H100" s="670" t="n">
        <v>2.8</v>
      </c>
      <c r="I100" s="670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2" t="n"/>
      <c r="O100" s="672" t="n"/>
      <c r="P100" s="672" t="n"/>
      <c r="Q100" s="638" t="n"/>
      <c r="R100" s="40" t="inlineStr"/>
      <c r="S100" s="40" t="inlineStr"/>
      <c r="T100" s="41" t="inlineStr">
        <is>
          <t>кг</t>
        </is>
      </c>
      <c r="U100" s="673" t="n">
        <v>0</v>
      </c>
      <c r="V100" s="67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3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5" t="n"/>
      <c r="M101" s="676" t="inlineStr">
        <is>
          <t>Итого</t>
        </is>
      </c>
      <c r="N101" s="646" t="n"/>
      <c r="O101" s="646" t="n"/>
      <c r="P101" s="646" t="n"/>
      <c r="Q101" s="646" t="n"/>
      <c r="R101" s="646" t="n"/>
      <c r="S101" s="647" t="n"/>
      <c r="T101" s="43" t="inlineStr">
        <is>
          <t>кор</t>
        </is>
      </c>
      <c r="U101" s="677">
        <f>IFERROR(U92/H92,"0")+IFERROR(U93/H93,"0")+IFERROR(U94/H94,"0")+IFERROR(U95/H95,"0")+IFERROR(U96/H96,"0")+IFERROR(U97/H97,"0")+IFERROR(U98/H98,"0")+IFERROR(U99/H99,"0")+IFERROR(U100/H100,"0")</f>
        <v/>
      </c>
      <c r="V101" s="677">
        <f>IFERROR(V92/H92,"0")+IFERROR(V93/H93,"0")+IFERROR(V94/H94,"0")+IFERROR(V95/H95,"0")+IFERROR(V96/H96,"0")+IFERROR(V97/H97,"0")+IFERROR(V98/H98,"0")+IFERROR(V99/H99,"0")+IFERROR(V100/H100,"0")</f>
        <v/>
      </c>
      <c r="W101" s="6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8" t="n"/>
      <c r="Y101" s="678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5" t="n"/>
      <c r="M102" s="676" t="inlineStr">
        <is>
          <t>Итого</t>
        </is>
      </c>
      <c r="N102" s="646" t="n"/>
      <c r="O102" s="646" t="n"/>
      <c r="P102" s="646" t="n"/>
      <c r="Q102" s="646" t="n"/>
      <c r="R102" s="646" t="n"/>
      <c r="S102" s="647" t="n"/>
      <c r="T102" s="43" t="inlineStr">
        <is>
          <t>кг</t>
        </is>
      </c>
      <c r="U102" s="677">
        <f>IFERROR(SUM(U92:U100),"0")</f>
        <v/>
      </c>
      <c r="V102" s="677">
        <f>IFERROR(SUM(V92:V100),"0")</f>
        <v/>
      </c>
      <c r="W102" s="43" t="n"/>
      <c r="X102" s="678" t="n"/>
      <c r="Y102" s="678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1" t="n">
        <v>4607091386967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6" t="inlineStr">
        <is>
          <t>Сосиски Молокуши (Вязанка Молочные) Вязанка Весовые П/а мгс Вязанка</t>
        </is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1" t="n">
        <v>4607091385304</v>
      </c>
      <c r="E105" s="638" t="n"/>
      <c r="F105" s="670" t="n">
        <v>1.35</v>
      </c>
      <c r="G105" s="38" t="n">
        <v>6</v>
      </c>
      <c r="H105" s="670" t="n">
        <v>8.1</v>
      </c>
      <c r="I105" s="670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7">
        <f>HYPERLINK("https://abi.ru/products/Охлажденные/Вязанка/Вязанка/Сосиски/P003025/","Сосиски Рубленые Вязанка Весовые п/а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1" t="n">
        <v>4607091386264</v>
      </c>
      <c r="E106" s="638" t="n"/>
      <c r="F106" s="670" t="n">
        <v>0.5</v>
      </c>
      <c r="G106" s="38" t="n">
        <v>6</v>
      </c>
      <c r="H106" s="670" t="n">
        <v>3</v>
      </c>
      <c r="I106" s="670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8">
        <f>HYPERLINK("https://abi.ru/products/Охлажденные/Вязанка/Вязанка/Сосиски/P002217/","Сосиски Венские Вязанка Фикс.вес 0,5 NDX мгс Вязанка")</f>
        <v/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1" t="n">
        <v>4607091385731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9" t="inlineStr">
        <is>
          <t>Сосиски Молокуши (Вязанка Молочные) Вязанка Фикс.вес 0,45 П/а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0</v>
      </c>
      <c r="V107" s="674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1" t="n">
        <v>4680115880214</v>
      </c>
      <c r="E108" s="638" t="n"/>
      <c r="F108" s="670" t="n">
        <v>0.45</v>
      </c>
      <c r="G108" s="38" t="n">
        <v>6</v>
      </c>
      <c r="H108" s="670" t="n">
        <v>2.7</v>
      </c>
      <c r="I108" s="670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Ф/в 0,45 амилюкс мгс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1" t="n">
        <v>4680115880894</v>
      </c>
      <c r="E109" s="638" t="n"/>
      <c r="F109" s="670" t="n">
        <v>0.33</v>
      </c>
      <c r="G109" s="38" t="n">
        <v>6</v>
      </c>
      <c r="H109" s="670" t="n">
        <v>1.98</v>
      </c>
      <c r="I109" s="670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1" t="inlineStr">
        <is>
          <t>Сосиски Молокуши Миникушай Вязанка фикс.вес 0,33 п/а Вязанка</t>
        </is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1" t="n">
        <v>4607091385427</v>
      </c>
      <c r="E110" s="638" t="n"/>
      <c r="F110" s="670" t="n">
        <v>0.5</v>
      </c>
      <c r="G110" s="38" t="n">
        <v>6</v>
      </c>
      <c r="H110" s="670" t="n">
        <v>3</v>
      </c>
      <c r="I110" s="670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2">
        <f>HYPERLINK("https://abi.ru/products/Охлажденные/Вязанка/Вязанка/Сосиски/P003030/","Сосиски Рубленые Вязанка Фикс.вес 0,5 п/а мгс Вязанка")</f>
        <v/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3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IFERROR(U104/H104,"0")+IFERROR(U105/H105,"0")+IFERROR(U106/H106,"0")+IFERROR(U107/H107,"0")+IFERROR(U108/H108,"0")+IFERROR(U109/H109,"0")+IFERROR(U110/H110,"0")</f>
        <v/>
      </c>
      <c r="V111" s="677">
        <f>IFERROR(V104/H104,"0")+IFERROR(V105/H105,"0")+IFERROR(V106/H106,"0")+IFERROR(V107/H107,"0")+IFERROR(V108/H108,"0")+IFERROR(V109/H109,"0")+IFERROR(V110/H110,"0")</f>
        <v/>
      </c>
      <c r="W111" s="67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IFERROR(SUM(U104:U110),"0")</f>
        <v/>
      </c>
      <c r="V112" s="677">
        <f>IFERROR(SUM(V104:V110),"0")</f>
        <v/>
      </c>
      <c r="W112" s="43" t="n"/>
      <c r="X112" s="678" t="n"/>
      <c r="Y112" s="678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1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1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1" t="n">
        <v>4680115880238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1" t="n">
        <v>4680115881464</v>
      </c>
      <c r="E117" s="638" t="n"/>
      <c r="F117" s="670" t="n">
        <v>0.4</v>
      </c>
      <c r="G117" s="38" t="n">
        <v>6</v>
      </c>
      <c r="H117" s="670" t="n">
        <v>2.4</v>
      </c>
      <c r="I117" s="670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6" t="inlineStr">
        <is>
          <t>Сардельки «Филейские» Фикс.вес 0,4 NDX мгс ТМ «Вязанка»</t>
        </is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>
      <c r="A118" s="3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5" t="n"/>
      <c r="M118" s="676" t="inlineStr">
        <is>
          <t>Итого</t>
        </is>
      </c>
      <c r="N118" s="646" t="n"/>
      <c r="O118" s="646" t="n"/>
      <c r="P118" s="646" t="n"/>
      <c r="Q118" s="646" t="n"/>
      <c r="R118" s="646" t="n"/>
      <c r="S118" s="647" t="n"/>
      <c r="T118" s="43" t="inlineStr">
        <is>
          <t>кор</t>
        </is>
      </c>
      <c r="U118" s="677">
        <f>IFERROR(U114/H114,"0")+IFERROR(U115/H115,"0")+IFERROR(U116/H116,"0")+IFERROR(U117/H117,"0")</f>
        <v/>
      </c>
      <c r="V118" s="677">
        <f>IFERROR(V114/H114,"0")+IFERROR(V115/H115,"0")+IFERROR(V116/H116,"0")+IFERROR(V117/H117,"0")</f>
        <v/>
      </c>
      <c r="W118" s="677">
        <f>IFERROR(IF(W114="",0,W114),"0")+IFERROR(IF(W115="",0,W115),"0")+IFERROR(IF(W116="",0,W116),"0")+IFERROR(IF(W117="",0,W117),"0")</f>
        <v/>
      </c>
      <c r="X118" s="678" t="n"/>
      <c r="Y118" s="678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кг</t>
        </is>
      </c>
      <c r="U119" s="677">
        <f>IFERROR(SUM(U114:U117),"0")</f>
        <v/>
      </c>
      <c r="V119" s="677">
        <f>IFERROR(SUM(V114:V117),"0")</f>
        <v/>
      </c>
      <c r="W119" s="43" t="n"/>
      <c r="X119" s="678" t="n"/>
      <c r="Y119" s="678" t="n"/>
    </row>
    <row r="120" ht="16.5" customHeight="1">
      <c r="A120" s="337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7" t="n"/>
      <c r="Y120" s="337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1" t="n">
        <v>4607091385168</v>
      </c>
      <c r="E122" s="638" t="n"/>
      <c r="F122" s="670" t="n">
        <v>1.35</v>
      </c>
      <c r="G122" s="38" t="n">
        <v>6</v>
      </c>
      <c r="H122" s="670" t="n">
        <v>8.1</v>
      </c>
      <c r="I122" s="670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2" t="n"/>
      <c r="O122" s="672" t="n"/>
      <c r="P122" s="672" t="n"/>
      <c r="Q122" s="638" t="n"/>
      <c r="R122" s="40" t="inlineStr"/>
      <c r="S122" s="40" t="inlineStr"/>
      <c r="T122" s="41" t="inlineStr">
        <is>
          <t>кг</t>
        </is>
      </c>
      <c r="U122" s="673" t="n">
        <v>0</v>
      </c>
      <c r="V122" s="674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71" t="n"/>
      <c r="AZ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1" t="n">
        <v>4607091383256</v>
      </c>
      <c r="E123" s="638" t="n"/>
      <c r="F123" s="670" t="n">
        <v>0.33</v>
      </c>
      <c r="G123" s="38" t="n">
        <v>6</v>
      </c>
      <c r="H123" s="670" t="n">
        <v>1.98</v>
      </c>
      <c r="I123" s="670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1" t="n">
        <v>4607091385748</v>
      </c>
      <c r="E124" s="638" t="n"/>
      <c r="F124" s="670" t="n">
        <v>0.45</v>
      </c>
      <c r="G124" s="38" t="n">
        <v>6</v>
      </c>
      <c r="H124" s="670" t="n">
        <v>2.7</v>
      </c>
      <c r="I124" s="670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1" t="n">
        <v>4607091384581</v>
      </c>
      <c r="E125" s="638" t="n"/>
      <c r="F125" s="670" t="n">
        <v>0.67</v>
      </c>
      <c r="G125" s="38" t="n">
        <v>4</v>
      </c>
      <c r="H125" s="670" t="n">
        <v>2.68</v>
      </c>
      <c r="I125" s="670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71" t="n"/>
      <c r="AZ125" s="135" t="inlineStr">
        <is>
          <t>КИ</t>
        </is>
      </c>
    </row>
    <row r="126">
      <c r="A126" s="33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5" t="n"/>
      <c r="M126" s="676" t="inlineStr">
        <is>
          <t>Итого</t>
        </is>
      </c>
      <c r="N126" s="646" t="n"/>
      <c r="O126" s="646" t="n"/>
      <c r="P126" s="646" t="n"/>
      <c r="Q126" s="646" t="n"/>
      <c r="R126" s="646" t="n"/>
      <c r="S126" s="647" t="n"/>
      <c r="T126" s="43" t="inlineStr">
        <is>
          <t>кор</t>
        </is>
      </c>
      <c r="U126" s="677">
        <f>IFERROR(U122/H122,"0")+IFERROR(U123/H123,"0")+IFERROR(U124/H124,"0")+IFERROR(U125/H125,"0")</f>
        <v/>
      </c>
      <c r="V126" s="677">
        <f>IFERROR(V122/H122,"0")+IFERROR(V123/H123,"0")+IFERROR(V124/H124,"0")+IFERROR(V125/H125,"0")</f>
        <v/>
      </c>
      <c r="W126" s="677">
        <f>IFERROR(IF(W122="",0,W122),"0")+IFERROR(IF(W123="",0,W123),"0")+IFERROR(IF(W124="",0,W124),"0")+IFERROR(IF(W125="",0,W125),"0")</f>
        <v/>
      </c>
      <c r="X126" s="678" t="n"/>
      <c r="Y126" s="678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кг</t>
        </is>
      </c>
      <c r="U127" s="677">
        <f>IFERROR(SUM(U122:U125),"0")</f>
        <v/>
      </c>
      <c r="V127" s="677">
        <f>IFERROR(SUM(V122:V125),"0")</f>
        <v/>
      </c>
      <c r="W127" s="43" t="n"/>
      <c r="X127" s="678" t="n"/>
      <c r="Y127" s="678" t="n"/>
    </row>
    <row r="128" ht="27.75" customHeight="1">
      <c r="A128" s="336" t="inlineStr">
        <is>
          <t>Стародворье</t>
        </is>
      </c>
      <c r="B128" s="669" t="n"/>
      <c r="C128" s="669" t="n"/>
      <c r="D128" s="669" t="n"/>
      <c r="E128" s="669" t="n"/>
      <c r="F128" s="669" t="n"/>
      <c r="G128" s="669" t="n"/>
      <c r="H128" s="669" t="n"/>
      <c r="I128" s="669" t="n"/>
      <c r="J128" s="669" t="n"/>
      <c r="K128" s="669" t="n"/>
      <c r="L128" s="669" t="n"/>
      <c r="M128" s="669" t="n"/>
      <c r="N128" s="669" t="n"/>
      <c r="O128" s="669" t="n"/>
      <c r="P128" s="669" t="n"/>
      <c r="Q128" s="669" t="n"/>
      <c r="R128" s="669" t="n"/>
      <c r="S128" s="669" t="n"/>
      <c r="T128" s="669" t="n"/>
      <c r="U128" s="669" t="n"/>
      <c r="V128" s="669" t="n"/>
      <c r="W128" s="669" t="n"/>
      <c r="X128" s="55" t="n"/>
      <c r="Y128" s="55" t="n"/>
    </row>
    <row r="129" ht="16.5" customHeight="1">
      <c r="A129" s="337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7" t="n"/>
      <c r="Y129" s="337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1" t="n">
        <v>4607091383423</v>
      </c>
      <c r="E131" s="638" t="n"/>
      <c r="F131" s="670" t="n">
        <v>1.35</v>
      </c>
      <c r="G131" s="38" t="n">
        <v>8</v>
      </c>
      <c r="H131" s="670" t="n">
        <v>10.8</v>
      </c>
      <c r="I131" s="670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2" t="n"/>
      <c r="O131" s="672" t="n"/>
      <c r="P131" s="672" t="n"/>
      <c r="Q131" s="638" t="n"/>
      <c r="R131" s="40" t="inlineStr"/>
      <c r="S131" s="40" t="inlineStr"/>
      <c r="T131" s="41" t="inlineStr">
        <is>
          <t>кг</t>
        </is>
      </c>
      <c r="U131" s="673" t="n">
        <v>0</v>
      </c>
      <c r="V131" s="674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6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1" t="n">
        <v>4607091381405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1" t="n">
        <v>4607091386516</v>
      </c>
      <c r="E133" s="638" t="n"/>
      <c r="F133" s="670" t="n">
        <v>1.4</v>
      </c>
      <c r="G133" s="38" t="n">
        <v>8</v>
      </c>
      <c r="H133" s="670" t="n">
        <v>11.2</v>
      </c>
      <c r="I133" s="670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>
      <c r="A134" s="3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5" t="n"/>
      <c r="M134" s="676" t="inlineStr">
        <is>
          <t>Итого</t>
        </is>
      </c>
      <c r="N134" s="646" t="n"/>
      <c r="O134" s="646" t="n"/>
      <c r="P134" s="646" t="n"/>
      <c r="Q134" s="646" t="n"/>
      <c r="R134" s="646" t="n"/>
      <c r="S134" s="647" t="n"/>
      <c r="T134" s="43" t="inlineStr">
        <is>
          <t>кор</t>
        </is>
      </c>
      <c r="U134" s="677">
        <f>IFERROR(U131/H131,"0")+IFERROR(U132/H132,"0")+IFERROR(U133/H133,"0")</f>
        <v/>
      </c>
      <c r="V134" s="677">
        <f>IFERROR(V131/H131,"0")+IFERROR(V132/H132,"0")+IFERROR(V133/H133,"0")</f>
        <v/>
      </c>
      <c r="W134" s="677">
        <f>IFERROR(IF(W131="",0,W131),"0")+IFERROR(IF(W132="",0,W132),"0")+IFERROR(IF(W133="",0,W133),"0")</f>
        <v/>
      </c>
      <c r="X134" s="678" t="n"/>
      <c r="Y134" s="678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кг</t>
        </is>
      </c>
      <c r="U135" s="677">
        <f>IFERROR(SUM(U131:U133),"0")</f>
        <v/>
      </c>
      <c r="V135" s="677">
        <f>IFERROR(SUM(V131:V133),"0")</f>
        <v/>
      </c>
      <c r="W135" s="43" t="n"/>
      <c r="X135" s="678" t="n"/>
      <c r="Y135" s="678" t="n"/>
    </row>
    <row r="136" ht="16.5" customHeight="1">
      <c r="A136" s="337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7" t="n"/>
      <c r="Y136" s="337" t="n"/>
    </row>
    <row r="137" ht="14.25" customHeight="1">
      <c r="A137" s="331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1" t="n">
        <v>4680115880993</v>
      </c>
      <c r="E138" s="638" t="n"/>
      <c r="F138" s="670" t="n">
        <v>0.7</v>
      </c>
      <c r="G138" s="38" t="n">
        <v>6</v>
      </c>
      <c r="H138" s="670" t="n">
        <v>4.2</v>
      </c>
      <c r="I138" s="670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2" t="n"/>
      <c r="O138" s="672" t="n"/>
      <c r="P138" s="672" t="n"/>
      <c r="Q138" s="638" t="n"/>
      <c r="R138" s="40" t="inlineStr"/>
      <c r="S138" s="40" t="inlineStr"/>
      <c r="T138" s="41" t="inlineStr">
        <is>
          <t>кг</t>
        </is>
      </c>
      <c r="U138" s="673" t="n">
        <v>0</v>
      </c>
      <c r="V138" s="674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1" t="n">
        <v>4680115881761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1" t="n">
        <v>4680115881563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1" t="n">
        <v>4680115880986</v>
      </c>
      <c r="E141" s="638" t="n"/>
      <c r="F141" s="670" t="n">
        <v>0.35</v>
      </c>
      <c r="G141" s="38" t="n">
        <v>6</v>
      </c>
      <c r="H141" s="670" t="n">
        <v>2.1</v>
      </c>
      <c r="I141" s="670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0</v>
      </c>
      <c r="V141" s="674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1" t="n">
        <v>4680115880207</v>
      </c>
      <c r="E142" s="638" t="n"/>
      <c r="F142" s="670" t="n">
        <v>0.4</v>
      </c>
      <c r="G142" s="38" t="n">
        <v>6</v>
      </c>
      <c r="H142" s="670" t="n">
        <v>2.4</v>
      </c>
      <c r="I142" s="670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1" t="n">
        <v>4680115881785</v>
      </c>
      <c r="E143" s="638" t="n"/>
      <c r="F143" s="670" t="n">
        <v>0.35</v>
      </c>
      <c r="G143" s="38" t="n">
        <v>6</v>
      </c>
      <c r="H143" s="670" t="n">
        <v>2.1</v>
      </c>
      <c r="I143" s="670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1" t="n">
        <v>4680115881679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1" t="n">
        <v>4680115880191</v>
      </c>
      <c r="E145" s="638" t="n"/>
      <c r="F145" s="670" t="n">
        <v>0.4</v>
      </c>
      <c r="G145" s="38" t="n">
        <v>6</v>
      </c>
      <c r="H145" s="670" t="n">
        <v>2.4</v>
      </c>
      <c r="I145" s="670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>
      <c r="A146" s="330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5" t="n"/>
      <c r="M146" s="676" t="inlineStr">
        <is>
          <t>Итого</t>
        </is>
      </c>
      <c r="N146" s="646" t="n"/>
      <c r="O146" s="646" t="n"/>
      <c r="P146" s="646" t="n"/>
      <c r="Q146" s="646" t="n"/>
      <c r="R146" s="646" t="n"/>
      <c r="S146" s="647" t="n"/>
      <c r="T146" s="43" t="inlineStr">
        <is>
          <t>кор</t>
        </is>
      </c>
      <c r="U146" s="677">
        <f>IFERROR(U138/H138,"0")+IFERROR(U139/H139,"0")+IFERROR(U140/H140,"0")+IFERROR(U141/H141,"0")+IFERROR(U142/H142,"0")+IFERROR(U143/H143,"0")+IFERROR(U144/H144,"0")+IFERROR(U145/H145,"0")</f>
        <v/>
      </c>
      <c r="V146" s="677">
        <f>IFERROR(V138/H138,"0")+IFERROR(V139/H139,"0")+IFERROR(V140/H140,"0")+IFERROR(V141/H141,"0")+IFERROR(V142/H142,"0")+IFERROR(V143/H143,"0")+IFERROR(V144/H144,"0")+IFERROR(V145/H145,"0")</f>
        <v/>
      </c>
      <c r="W146" s="6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78" t="n"/>
      <c r="Y146" s="678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кг</t>
        </is>
      </c>
      <c r="U147" s="677">
        <f>IFERROR(SUM(U138:U145),"0")</f>
        <v/>
      </c>
      <c r="V147" s="677">
        <f>IFERROR(SUM(V138:V145),"0")</f>
        <v/>
      </c>
      <c r="W147" s="43" t="n"/>
      <c r="X147" s="678" t="n"/>
      <c r="Y147" s="678" t="n"/>
    </row>
    <row r="148" ht="16.5" customHeight="1">
      <c r="A148" s="337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7" t="n"/>
      <c r="Y148" s="337" t="n"/>
    </row>
    <row r="149" ht="14.25" customHeight="1">
      <c r="A149" s="331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1" t="n"/>
      <c r="Y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1" t="n">
        <v>4680115881402</v>
      </c>
      <c r="E150" s="638" t="n"/>
      <c r="F150" s="670" t="n">
        <v>1.35</v>
      </c>
      <c r="G150" s="38" t="n">
        <v>8</v>
      </c>
      <c r="H150" s="670" t="n">
        <v>10.8</v>
      </c>
      <c r="I150" s="670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672" t="n"/>
      <c r="O150" s="672" t="n"/>
      <c r="P150" s="672" t="n"/>
      <c r="Q150" s="638" t="n"/>
      <c r="R150" s="40" t="inlineStr"/>
      <c r="S150" s="40" t="inlineStr"/>
      <c r="T150" s="41" t="inlineStr">
        <is>
          <t>кг</t>
        </is>
      </c>
      <c r="U150" s="673" t="n">
        <v>0</v>
      </c>
      <c r="V150" s="674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71" t="n"/>
      <c r="AZ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1" t="n">
        <v>4680115881396</v>
      </c>
      <c r="E151" s="638" t="n"/>
      <c r="F151" s="670" t="n">
        <v>0.45</v>
      </c>
      <c r="G151" s="38" t="n">
        <v>6</v>
      </c>
      <c r="H151" s="670" t="n">
        <v>2.7</v>
      </c>
      <c r="I151" s="670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71" t="n"/>
      <c r="AZ151" s="148" t="inlineStr">
        <is>
          <t>КИ</t>
        </is>
      </c>
    </row>
    <row r="152">
      <c r="A152" s="330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5" t="n"/>
      <c r="M152" s="676" t="inlineStr">
        <is>
          <t>Итого</t>
        </is>
      </c>
      <c r="N152" s="646" t="n"/>
      <c r="O152" s="646" t="n"/>
      <c r="P152" s="646" t="n"/>
      <c r="Q152" s="646" t="n"/>
      <c r="R152" s="646" t="n"/>
      <c r="S152" s="647" t="n"/>
      <c r="T152" s="43" t="inlineStr">
        <is>
          <t>кор</t>
        </is>
      </c>
      <c r="U152" s="677">
        <f>IFERROR(U150/H150,"0")+IFERROR(U151/H151,"0")</f>
        <v/>
      </c>
      <c r="V152" s="677">
        <f>IFERROR(V150/H150,"0")+IFERROR(V151/H151,"0")</f>
        <v/>
      </c>
      <c r="W152" s="677">
        <f>IFERROR(IF(W150="",0,W150),"0")+IFERROR(IF(W151="",0,W151),"0")</f>
        <v/>
      </c>
      <c r="X152" s="678" t="n"/>
      <c r="Y152" s="678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кг</t>
        </is>
      </c>
      <c r="U153" s="677">
        <f>IFERROR(SUM(U150:U151),"0")</f>
        <v/>
      </c>
      <c r="V153" s="677">
        <f>IFERROR(SUM(V150:V151),"0")</f>
        <v/>
      </c>
      <c r="W153" s="43" t="n"/>
      <c r="X153" s="678" t="n"/>
      <c r="Y153" s="678" t="n"/>
    </row>
    <row r="154" ht="14.25" customHeight="1">
      <c r="A154" s="331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1" t="n"/>
      <c r="Y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1" t="n">
        <v>4680115882935</v>
      </c>
      <c r="E155" s="638" t="n"/>
      <c r="F155" s="670" t="n">
        <v>1.35</v>
      </c>
      <c r="G155" s="38" t="n">
        <v>8</v>
      </c>
      <c r="H155" s="670" t="n">
        <v>10.8</v>
      </c>
      <c r="I155" s="670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4" t="inlineStr">
        <is>
          <t>Ветчина «Сочинка с сочным окороком» Весовой п/а ТМ «Стародворье»</t>
        </is>
      </c>
      <c r="N155" s="672" t="n"/>
      <c r="O155" s="672" t="n"/>
      <c r="P155" s="672" t="n"/>
      <c r="Q155" s="638" t="n"/>
      <c r="R155" s="40" t="inlineStr"/>
      <c r="S155" s="40" t="inlineStr"/>
      <c r="T155" s="41" t="inlineStr">
        <is>
          <t>кг</t>
        </is>
      </c>
      <c r="U155" s="673" t="n">
        <v>0</v>
      </c>
      <c r="V155" s="67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1" t="n">
        <v>4680115880764</v>
      </c>
      <c r="E156" s="638" t="n"/>
      <c r="F156" s="670" t="n">
        <v>0.35</v>
      </c>
      <c r="G156" s="38" t="n">
        <v>6</v>
      </c>
      <c r="H156" s="670" t="n">
        <v>2.1</v>
      </c>
      <c r="I156" s="670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0" t="inlineStr">
        <is>
          <t>КИ</t>
        </is>
      </c>
    </row>
    <row r="157">
      <c r="A157" s="330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5" t="n"/>
      <c r="M157" s="676" t="inlineStr">
        <is>
          <t>Итого</t>
        </is>
      </c>
      <c r="N157" s="646" t="n"/>
      <c r="O157" s="646" t="n"/>
      <c r="P157" s="646" t="n"/>
      <c r="Q157" s="646" t="n"/>
      <c r="R157" s="646" t="n"/>
      <c r="S157" s="647" t="n"/>
      <c r="T157" s="43" t="inlineStr">
        <is>
          <t>кор</t>
        </is>
      </c>
      <c r="U157" s="677">
        <f>IFERROR(U155/H155,"0")+IFERROR(U156/H156,"0")</f>
        <v/>
      </c>
      <c r="V157" s="677">
        <f>IFERROR(V155/H155,"0")+IFERROR(V156/H156,"0")</f>
        <v/>
      </c>
      <c r="W157" s="677">
        <f>IFERROR(IF(W155="",0,W155),"0")+IFERROR(IF(W156="",0,W156),"0")</f>
        <v/>
      </c>
      <c r="X157" s="678" t="n"/>
      <c r="Y157" s="67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кг</t>
        </is>
      </c>
      <c r="U158" s="677">
        <f>IFERROR(SUM(U155:U156),"0")</f>
        <v/>
      </c>
      <c r="V158" s="677">
        <f>IFERROR(SUM(V155:V156),"0")</f>
        <v/>
      </c>
      <c r="W158" s="43" t="n"/>
      <c r="X158" s="678" t="n"/>
      <c r="Y158" s="678" t="n"/>
    </row>
    <row r="159" ht="14.25" customHeight="1">
      <c r="A159" s="331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1" t="n"/>
      <c r="Y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1" t="n">
        <v>4680115882683</v>
      </c>
      <c r="E160" s="638" t="n"/>
      <c r="F160" s="670" t="n">
        <v>0.9</v>
      </c>
      <c r="G160" s="38" t="n">
        <v>6</v>
      </c>
      <c r="H160" s="670" t="n">
        <v>5.4</v>
      </c>
      <c r="I160" s="670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672" t="n"/>
      <c r="O160" s="672" t="n"/>
      <c r="P160" s="672" t="n"/>
      <c r="Q160" s="638" t="n"/>
      <c r="R160" s="40" t="inlineStr"/>
      <c r="S160" s="40" t="inlineStr"/>
      <c r="T160" s="41" t="inlineStr">
        <is>
          <t>кг</t>
        </is>
      </c>
      <c r="U160" s="673" t="n">
        <v>0</v>
      </c>
      <c r="V160" s="674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1" t="n">
        <v>4680115882690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1" t="n">
        <v>4680115882669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1" t="n">
        <v>4680115882676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>
      <c r="A164" s="3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5" t="n"/>
      <c r="M164" s="676" t="inlineStr">
        <is>
          <t>Итого</t>
        </is>
      </c>
      <c r="N164" s="646" t="n"/>
      <c r="O164" s="646" t="n"/>
      <c r="P164" s="646" t="n"/>
      <c r="Q164" s="646" t="n"/>
      <c r="R164" s="646" t="n"/>
      <c r="S164" s="647" t="n"/>
      <c r="T164" s="43" t="inlineStr">
        <is>
          <t>кор</t>
        </is>
      </c>
      <c r="U164" s="677">
        <f>IFERROR(U160/H160,"0")+IFERROR(U161/H161,"0")+IFERROR(U162/H162,"0")+IFERROR(U163/H163,"0")</f>
        <v/>
      </c>
      <c r="V164" s="677">
        <f>IFERROR(V160/H160,"0")+IFERROR(V161/H161,"0")+IFERROR(V162/H162,"0")+IFERROR(V163/H163,"0")</f>
        <v/>
      </c>
      <c r="W164" s="677">
        <f>IFERROR(IF(W160="",0,W160),"0")+IFERROR(IF(W161="",0,W161),"0")+IFERROR(IF(W162="",0,W162),"0")+IFERROR(IF(W163="",0,W163),"0")</f>
        <v/>
      </c>
      <c r="X164" s="678" t="n"/>
      <c r="Y164" s="678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кг</t>
        </is>
      </c>
      <c r="U165" s="677">
        <f>IFERROR(SUM(U160:U163),"0")</f>
        <v/>
      </c>
      <c r="V165" s="677">
        <f>IFERROR(SUM(V160:V163),"0")</f>
        <v/>
      </c>
      <c r="W165" s="43" t="n"/>
      <c r="X165" s="678" t="n"/>
      <c r="Y165" s="678" t="n"/>
    </row>
    <row r="166" ht="14.25" customHeight="1">
      <c r="A166" s="331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1" t="n"/>
      <c r="Y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1" t="n">
        <v>4680115881556</v>
      </c>
      <c r="E167" s="638" t="n"/>
      <c r="F167" s="670" t="n">
        <v>1</v>
      </c>
      <c r="G167" s="38" t="n">
        <v>4</v>
      </c>
      <c r="H167" s="670" t="n">
        <v>4</v>
      </c>
      <c r="I167" s="670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672" t="n"/>
      <c r="O167" s="672" t="n"/>
      <c r="P167" s="672" t="n"/>
      <c r="Q167" s="638" t="n"/>
      <c r="R167" s="40" t="inlineStr"/>
      <c r="S167" s="40" t="inlineStr"/>
      <c r="T167" s="41" t="inlineStr">
        <is>
          <t>кг</t>
        </is>
      </c>
      <c r="U167" s="673" t="n">
        <v>0</v>
      </c>
      <c r="V167" s="674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21" t="n">
        <v>4680115880573</v>
      </c>
      <c r="E168" s="638" t="n"/>
      <c r="F168" s="670" t="n">
        <v>1.3</v>
      </c>
      <c r="G168" s="38" t="n">
        <v>6</v>
      </c>
      <c r="H168" s="670" t="n">
        <v>7.8</v>
      </c>
      <c r="I168" s="670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HYPERLINK("https://abi.ru/products/Охлажденные/Стародворье/Сочинка/Сосиски/P003404/","Сосиски «Сочинки» Весовой п/а ТМ «Стародворье»")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1" t="n">
        <v>4680115881594</v>
      </c>
      <c r="E169" s="638" t="n"/>
      <c r="F169" s="670" t="n">
        <v>1.35</v>
      </c>
      <c r="G169" s="38" t="n">
        <v>6</v>
      </c>
      <c r="H169" s="670" t="n">
        <v>8.1</v>
      </c>
      <c r="I169" s="670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21" t="n">
        <v>4680115881587</v>
      </c>
      <c r="E170" s="638" t="n"/>
      <c r="F170" s="670" t="n">
        <v>1</v>
      </c>
      <c r="G170" s="38" t="n">
        <v>4</v>
      </c>
      <c r="H170" s="670" t="n">
        <v>4</v>
      </c>
      <c r="I170" s="670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1" t="n">
        <v>4680115880962</v>
      </c>
      <c r="E171" s="638" t="n"/>
      <c r="F171" s="670" t="n">
        <v>1.3</v>
      </c>
      <c r="G171" s="38" t="n">
        <v>6</v>
      </c>
      <c r="H171" s="670" t="n">
        <v>7.8</v>
      </c>
      <c r="I171" s="670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1" t="n">
        <v>4680115881617</v>
      </c>
      <c r="E172" s="638" t="n"/>
      <c r="F172" s="670" t="n">
        <v>1.35</v>
      </c>
      <c r="G172" s="38" t="n">
        <v>6</v>
      </c>
      <c r="H172" s="670" t="n">
        <v>8.1</v>
      </c>
      <c r="I172" s="670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21" t="n">
        <v>4680115881228</v>
      </c>
      <c r="E173" s="638" t="n"/>
      <c r="F173" s="670" t="n">
        <v>0.4</v>
      </c>
      <c r="G173" s="38" t="n">
        <v>6</v>
      </c>
      <c r="H173" s="670" t="n">
        <v>2.4</v>
      </c>
      <c r="I173" s="670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0</v>
      </c>
      <c r="V173" s="674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21" t="n">
        <v>4680115881037</v>
      </c>
      <c r="E174" s="638" t="n"/>
      <c r="F174" s="670" t="n">
        <v>0.84</v>
      </c>
      <c r="G174" s="38" t="n">
        <v>4</v>
      </c>
      <c r="H174" s="670" t="n">
        <v>3.36</v>
      </c>
      <c r="I174" s="670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1" t="n">
        <v>4680115881211</v>
      </c>
      <c r="E175" s="638" t="n"/>
      <c r="F175" s="670" t="n">
        <v>0.4</v>
      </c>
      <c r="G175" s="38" t="n">
        <v>6</v>
      </c>
      <c r="H175" s="670" t="n">
        <v>2.4</v>
      </c>
      <c r="I175" s="670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0</v>
      </c>
      <c r="V175" s="674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1" t="n">
        <v>4680115881020</v>
      </c>
      <c r="E176" s="638" t="n"/>
      <c r="F176" s="670" t="n">
        <v>0.84</v>
      </c>
      <c r="G176" s="38" t="n">
        <v>4</v>
      </c>
      <c r="H176" s="670" t="n">
        <v>3.36</v>
      </c>
      <c r="I176" s="670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1" t="n">
        <v>4680115882195</v>
      </c>
      <c r="E177" s="638" t="n"/>
      <c r="F177" s="670" t="n">
        <v>0.4</v>
      </c>
      <c r="G177" s="38" t="n">
        <v>6</v>
      </c>
      <c r="H177" s="670" t="n">
        <v>2.4</v>
      </c>
      <c r="I177" s="670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0</v>
      </c>
      <c r="V177" s="674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1" t="n">
        <v>4680115882607</v>
      </c>
      <c r="E178" s="638" t="n"/>
      <c r="F178" s="670" t="n">
        <v>0.3</v>
      </c>
      <c r="G178" s="38" t="n">
        <v>6</v>
      </c>
      <c r="H178" s="670" t="n">
        <v>1.8</v>
      </c>
      <c r="I178" s="670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1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1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1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1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1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30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IFERROR(SUM(U167:U183),"0")</f>
        <v/>
      </c>
      <c r="V185" s="677">
        <f>IFERROR(SUM(V167:V183),"0")</f>
        <v/>
      </c>
      <c r="W185" s="43" t="n"/>
      <c r="X185" s="678" t="n"/>
      <c r="Y185" s="678" t="n"/>
    </row>
    <row r="186" ht="14.25" customHeight="1">
      <c r="A186" s="331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1" t="n"/>
      <c r="Y186" s="331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1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1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37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7" t="n"/>
      <c r="Y191" s="337" t="n"/>
    </row>
    <row r="192" ht="14.25" customHeight="1">
      <c r="A192" s="331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1" t="n"/>
      <c r="Y192" s="331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1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1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1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1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1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1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1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1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1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1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1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1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1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1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21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30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31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21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3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31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1" t="n"/>
      <c r="Y214" s="331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21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21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21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21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3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31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1" t="n"/>
      <c r="Y221" s="331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21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21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21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1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1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1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3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31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1" t="n"/>
      <c r="Y230" s="331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21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21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21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21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3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31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1" t="n"/>
      <c r="Y237" s="331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1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1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1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31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1" t="n"/>
      <c r="Y243" s="331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1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1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1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30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37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7" t="n"/>
      <c r="Y249" s="337" t="n"/>
    </row>
    <row r="250" ht="14.25" customHeight="1">
      <c r="A250" s="331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1" t="n"/>
      <c r="Y250" s="331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1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1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21" t="n">
        <v>4607091387452</v>
      </c>
      <c r="E253" s="638" t="n"/>
      <c r="F253" s="670" t="n">
        <v>1.35</v>
      </c>
      <c r="G253" s="38" t="n">
        <v>8</v>
      </c>
      <c r="H253" s="670" t="n">
        <v>10.8</v>
      </c>
      <c r="I253" s="670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1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1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1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1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3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31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1" t="n"/>
      <c r="Y260" s="331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1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1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30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37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7" t="n"/>
      <c r="Y265" s="337" t="n"/>
    </row>
    <row r="266" ht="14.25" customHeight="1">
      <c r="A266" s="331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1" t="n"/>
      <c r="Y266" s="331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21" t="n">
        <v>4607091383232</v>
      </c>
      <c r="E267" s="638" t="n"/>
      <c r="F267" s="670" t="n">
        <v>0.28</v>
      </c>
      <c r="G267" s="38" t="n">
        <v>6</v>
      </c>
      <c r="H267" s="670" t="n">
        <v>1.68</v>
      </c>
      <c r="I267" s="670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0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1" t="n">
        <v>4607091383836</v>
      </c>
      <c r="E268" s="638" t="n"/>
      <c r="F268" s="670" t="n">
        <v>0.3</v>
      </c>
      <c r="G268" s="38" t="n">
        <v>6</v>
      </c>
      <c r="H268" s="670" t="n">
        <v>1.8</v>
      </c>
      <c r="I268" s="670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2" t="n"/>
      <c r="O268" s="672" t="n"/>
      <c r="P268" s="672" t="n"/>
      <c r="Q268" s="638" t="n"/>
      <c r="R268" s="40" t="inlineStr"/>
      <c r="S268" s="40" t="inlineStr"/>
      <c r="T268" s="41" t="inlineStr">
        <is>
          <t>кг</t>
        </is>
      </c>
      <c r="U268" s="673" t="n">
        <v>0</v>
      </c>
      <c r="V268" s="674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>
      <c r="A269" s="330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кор</t>
        </is>
      </c>
      <c r="U269" s="677">
        <f>IFERROR(U267/H267,"0")+IFERROR(U268/H268,"0")</f>
        <v/>
      </c>
      <c r="V269" s="677">
        <f>IFERROR(V267/H267,"0")+IFERROR(V268/H268,"0")</f>
        <v/>
      </c>
      <c r="W269" s="677">
        <f>IFERROR(IF(W267="",0,W267),"0")+IFERROR(IF(W268="",0,W268),"0")</f>
        <v/>
      </c>
      <c r="X269" s="678" t="n"/>
      <c r="Y269" s="678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5" t="n"/>
      <c r="M270" s="676" t="inlineStr">
        <is>
          <t>Итого</t>
        </is>
      </c>
      <c r="N270" s="646" t="n"/>
      <c r="O270" s="646" t="n"/>
      <c r="P270" s="646" t="n"/>
      <c r="Q270" s="646" t="n"/>
      <c r="R270" s="646" t="n"/>
      <c r="S270" s="647" t="n"/>
      <c r="T270" s="43" t="inlineStr">
        <is>
          <t>кг</t>
        </is>
      </c>
      <c r="U270" s="677">
        <f>IFERROR(SUM(U267:U268),"0")</f>
        <v/>
      </c>
      <c r="V270" s="677">
        <f>IFERROR(SUM(V267:V268),"0")</f>
        <v/>
      </c>
      <c r="W270" s="43" t="n"/>
      <c r="X270" s="678" t="n"/>
      <c r="Y270" s="678" t="n"/>
    </row>
    <row r="271" ht="14.25" customHeight="1">
      <c r="A271" s="331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1" t="n"/>
      <c r="Y271" s="331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1" t="n">
        <v>4607091387919</v>
      </c>
      <c r="E272" s="638" t="n"/>
      <c r="F272" s="670" t="n">
        <v>1.35</v>
      </c>
      <c r="G272" s="38" t="n">
        <v>6</v>
      </c>
      <c r="H272" s="670" t="n">
        <v>8.1</v>
      </c>
      <c r="I272" s="670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21" t="n">
        <v>4607091383942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0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21" t="n">
        <v>4607091383959</v>
      </c>
      <c r="E274" s="638" t="n"/>
      <c r="F274" s="670" t="n">
        <v>0.42</v>
      </c>
      <c r="G274" s="38" t="n">
        <v>6</v>
      </c>
      <c r="H274" s="670" t="n">
        <v>2.52</v>
      </c>
      <c r="I274" s="670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2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2" t="n"/>
      <c r="O274" s="672" t="n"/>
      <c r="P274" s="672" t="n"/>
      <c r="Q274" s="638" t="n"/>
      <c r="R274" s="40" t="inlineStr"/>
      <c r="S274" s="40" t="inlineStr"/>
      <c r="T274" s="41" t="inlineStr">
        <is>
          <t>кг</t>
        </is>
      </c>
      <c r="U274" s="673" t="n">
        <v>0</v>
      </c>
      <c r="V274" s="674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3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кор</t>
        </is>
      </c>
      <c r="U275" s="677">
        <f>IFERROR(U272/H272,"0")+IFERROR(U273/H273,"0")+IFERROR(U274/H274,"0")</f>
        <v/>
      </c>
      <c r="V275" s="677">
        <f>IFERROR(V272/H272,"0")+IFERROR(V273/H273,"0")+IFERROR(V274/H274,"0")</f>
        <v/>
      </c>
      <c r="W275" s="677">
        <f>IFERROR(IF(W272="",0,W272),"0")+IFERROR(IF(W273="",0,W273),"0")+IFERROR(IF(W274="",0,W274),"0")</f>
        <v/>
      </c>
      <c r="X275" s="678" t="n"/>
      <c r="Y275" s="678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5" t="n"/>
      <c r="M276" s="676" t="inlineStr">
        <is>
          <t>Итого</t>
        </is>
      </c>
      <c r="N276" s="646" t="n"/>
      <c r="O276" s="646" t="n"/>
      <c r="P276" s="646" t="n"/>
      <c r="Q276" s="646" t="n"/>
      <c r="R276" s="646" t="n"/>
      <c r="S276" s="647" t="n"/>
      <c r="T276" s="43" t="inlineStr">
        <is>
          <t>кг</t>
        </is>
      </c>
      <c r="U276" s="677">
        <f>IFERROR(SUM(U272:U274),"0")</f>
        <v/>
      </c>
      <c r="V276" s="677">
        <f>IFERROR(SUM(V272:V274),"0")</f>
        <v/>
      </c>
      <c r="W276" s="43" t="n"/>
      <c r="X276" s="678" t="n"/>
      <c r="Y276" s="678" t="n"/>
    </row>
    <row r="277" ht="14.25" customHeight="1">
      <c r="A277" s="331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21" t="n">
        <v>4607091388831</v>
      </c>
      <c r="E278" s="638" t="n"/>
      <c r="F278" s="670" t="n">
        <v>0.38</v>
      </c>
      <c r="G278" s="38" t="n">
        <v>6</v>
      </c>
      <c r="H278" s="670" t="n">
        <v>2.28</v>
      </c>
      <c r="I278" s="670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2" t="n"/>
      <c r="O278" s="672" t="n"/>
      <c r="P278" s="672" t="n"/>
      <c r="Q278" s="638" t="n"/>
      <c r="R278" s="40" t="inlineStr"/>
      <c r="S278" s="40" t="inlineStr"/>
      <c r="T278" s="41" t="inlineStr">
        <is>
          <t>кг</t>
        </is>
      </c>
      <c r="U278" s="673" t="n">
        <v>0</v>
      </c>
      <c r="V278" s="67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3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кор</t>
        </is>
      </c>
      <c r="U279" s="677">
        <f>IFERROR(U278/H278,"0")</f>
        <v/>
      </c>
      <c r="V279" s="677">
        <f>IFERROR(V278/H278,"0")</f>
        <v/>
      </c>
      <c r="W279" s="677">
        <f>IFERROR(IF(W278="",0,W278),"0")</f>
        <v/>
      </c>
      <c r="X279" s="678" t="n"/>
      <c r="Y279" s="67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5" t="n"/>
      <c r="M280" s="676" t="inlineStr">
        <is>
          <t>Итого</t>
        </is>
      </c>
      <c r="N280" s="646" t="n"/>
      <c r="O280" s="646" t="n"/>
      <c r="P280" s="646" t="n"/>
      <c r="Q280" s="646" t="n"/>
      <c r="R280" s="646" t="n"/>
      <c r="S280" s="647" t="n"/>
      <c r="T280" s="43" t="inlineStr">
        <is>
          <t>кг</t>
        </is>
      </c>
      <c r="U280" s="677">
        <f>IFERROR(SUM(U278:U278),"0")</f>
        <v/>
      </c>
      <c r="V280" s="677">
        <f>IFERROR(SUM(V278:V278),"0")</f>
        <v/>
      </c>
      <c r="W280" s="43" t="n"/>
      <c r="X280" s="678" t="n"/>
      <c r="Y280" s="678" t="n"/>
    </row>
    <row r="281" ht="14.25" customHeight="1">
      <c r="A281" s="331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1" t="n"/>
      <c r="Y281" s="331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21" t="n">
        <v>4607091383102</v>
      </c>
      <c r="E282" s="638" t="n"/>
      <c r="F282" s="670" t="n">
        <v>0.17</v>
      </c>
      <c r="G282" s="38" t="n">
        <v>15</v>
      </c>
      <c r="H282" s="670" t="n">
        <v>2.55</v>
      </c>
      <c r="I282" s="670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2" t="n"/>
      <c r="O282" s="672" t="n"/>
      <c r="P282" s="672" t="n"/>
      <c r="Q282" s="638" t="n"/>
      <c r="R282" s="40" t="inlineStr"/>
      <c r="S282" s="40" t="inlineStr"/>
      <c r="T282" s="41" t="inlineStr">
        <is>
          <t>кг</t>
        </is>
      </c>
      <c r="U282" s="673" t="n">
        <v>0</v>
      </c>
      <c r="V282" s="67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5" t="inlineStr">
        <is>
          <t>КИ</t>
        </is>
      </c>
    </row>
    <row r="283">
      <c r="A283" s="330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кор</t>
        </is>
      </c>
      <c r="U283" s="677">
        <f>IFERROR(U282/H282,"0")</f>
        <v/>
      </c>
      <c r="V283" s="677">
        <f>IFERROR(V282/H282,"0")</f>
        <v/>
      </c>
      <c r="W283" s="677">
        <f>IFERROR(IF(W282="",0,W282),"0")</f>
        <v/>
      </c>
      <c r="X283" s="678" t="n"/>
      <c r="Y283" s="67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5" t="n"/>
      <c r="M284" s="676" t="inlineStr">
        <is>
          <t>Итого</t>
        </is>
      </c>
      <c r="N284" s="646" t="n"/>
      <c r="O284" s="646" t="n"/>
      <c r="P284" s="646" t="n"/>
      <c r="Q284" s="646" t="n"/>
      <c r="R284" s="646" t="n"/>
      <c r="S284" s="647" t="n"/>
      <c r="T284" s="43" t="inlineStr">
        <is>
          <t>кг</t>
        </is>
      </c>
      <c r="U284" s="677">
        <f>IFERROR(SUM(U282:U282),"0")</f>
        <v/>
      </c>
      <c r="V284" s="677">
        <f>IFERROR(SUM(V282:V282),"0")</f>
        <v/>
      </c>
      <c r="W284" s="43" t="n"/>
      <c r="X284" s="678" t="n"/>
      <c r="Y284" s="678" t="n"/>
    </row>
    <row r="285" ht="27.75" customHeight="1">
      <c r="A285" s="336" t="inlineStr">
        <is>
          <t>Особый рецепт</t>
        </is>
      </c>
      <c r="B285" s="669" t="n"/>
      <c r="C285" s="669" t="n"/>
      <c r="D285" s="669" t="n"/>
      <c r="E285" s="669" t="n"/>
      <c r="F285" s="669" t="n"/>
      <c r="G285" s="669" t="n"/>
      <c r="H285" s="669" t="n"/>
      <c r="I285" s="669" t="n"/>
      <c r="J285" s="669" t="n"/>
      <c r="K285" s="669" t="n"/>
      <c r="L285" s="669" t="n"/>
      <c r="M285" s="669" t="n"/>
      <c r="N285" s="669" t="n"/>
      <c r="O285" s="669" t="n"/>
      <c r="P285" s="669" t="n"/>
      <c r="Q285" s="669" t="n"/>
      <c r="R285" s="669" t="n"/>
      <c r="S285" s="669" t="n"/>
      <c r="T285" s="669" t="n"/>
      <c r="U285" s="669" t="n"/>
      <c r="V285" s="669" t="n"/>
      <c r="W285" s="669" t="n"/>
      <c r="X285" s="55" t="n"/>
      <c r="Y285" s="55" t="n"/>
    </row>
    <row r="286" ht="16.5" customHeight="1">
      <c r="A286" s="337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7" t="n"/>
      <c r="Y286" s="337" t="n"/>
    </row>
    <row r="287" ht="14.25" customHeight="1">
      <c r="A287" s="331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1" t="n"/>
      <c r="Y287" s="331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21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1" t="n">
        <v>4607091383997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21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1000</v>
      </c>
      <c r="V290" s="674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21" t="n">
        <v>4607091384130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21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500</v>
      </c>
      <c r="V292" s="674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21" t="n">
        <v>4607091384147</v>
      </c>
      <c r="E293" s="638" t="n"/>
      <c r="F293" s="670" t="n">
        <v>2.5</v>
      </c>
      <c r="G293" s="38" t="n">
        <v>6</v>
      </c>
      <c r="H293" s="670" t="n">
        <v>15</v>
      </c>
      <c r="I293" s="670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36" t="inlineStr">
        <is>
          <t>Вареные колбасы Особая Особая Весовые П/а Особый рецепт</t>
        </is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21" t="n">
        <v>4607091384154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0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21" t="n">
        <v>4607091384161</v>
      </c>
      <c r="E295" s="638" t="n"/>
      <c r="F295" s="670" t="n">
        <v>0.5</v>
      </c>
      <c r="G295" s="38" t="n">
        <v>10</v>
      </c>
      <c r="H295" s="670" t="n">
        <v>5</v>
      </c>
      <c r="I295" s="670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2" t="n"/>
      <c r="O295" s="672" t="n"/>
      <c r="P295" s="672" t="n"/>
      <c r="Q295" s="638" t="n"/>
      <c r="R295" s="40" t="inlineStr"/>
      <c r="S295" s="40" t="inlineStr"/>
      <c r="T295" s="41" t="inlineStr">
        <is>
          <t>кг</t>
        </is>
      </c>
      <c r="U295" s="673" t="n">
        <v>0</v>
      </c>
      <c r="V295" s="674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30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кор</t>
        </is>
      </c>
      <c r="U296" s="677">
        <f>IFERROR(U288/H288,"0")+IFERROR(U289/H289,"0")+IFERROR(U290/H290,"0")+IFERROR(U291/H291,"0")+IFERROR(U292/H292,"0")+IFERROR(U293/H293,"0")+IFERROR(U294/H294,"0")+IFERROR(U295/H295,"0")</f>
        <v/>
      </c>
      <c r="V296" s="677">
        <f>IFERROR(V288/H288,"0")+IFERROR(V289/H289,"0")+IFERROR(V290/H290,"0")+IFERROR(V291/H291,"0")+IFERROR(V292/H292,"0")+IFERROR(V293/H293,"0")+IFERROR(V294/H294,"0")+IFERROR(V295/H295,"0")</f>
        <v/>
      </c>
      <c r="W296" s="6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78" t="n"/>
      <c r="Y296" s="678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5" t="n"/>
      <c r="M297" s="676" t="inlineStr">
        <is>
          <t>Итого</t>
        </is>
      </c>
      <c r="N297" s="646" t="n"/>
      <c r="O297" s="646" t="n"/>
      <c r="P297" s="646" t="n"/>
      <c r="Q297" s="646" t="n"/>
      <c r="R297" s="646" t="n"/>
      <c r="S297" s="647" t="n"/>
      <c r="T297" s="43" t="inlineStr">
        <is>
          <t>кг</t>
        </is>
      </c>
      <c r="U297" s="677">
        <f>IFERROR(SUM(U288:U295),"0")</f>
        <v/>
      </c>
      <c r="V297" s="677">
        <f>IFERROR(SUM(V288:V295),"0")</f>
        <v/>
      </c>
      <c r="W297" s="43" t="n"/>
      <c r="X297" s="678" t="n"/>
      <c r="Y297" s="678" t="n"/>
    </row>
    <row r="298" ht="14.25" customHeight="1">
      <c r="A298" s="331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1" t="n"/>
      <c r="Y298" s="331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21" t="n">
        <v>4607091383980</v>
      </c>
      <c r="E299" s="638" t="n"/>
      <c r="F299" s="670" t="n">
        <v>2.5</v>
      </c>
      <c r="G299" s="38" t="n">
        <v>6</v>
      </c>
      <c r="H299" s="670" t="n">
        <v>15</v>
      </c>
      <c r="I299" s="670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1000</v>
      </c>
      <c r="V299" s="674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21" t="n">
        <v>4607091384178</v>
      </c>
      <c r="E300" s="638" t="n"/>
      <c r="F300" s="670" t="n">
        <v>0.4</v>
      </c>
      <c r="G300" s="38" t="n">
        <v>10</v>
      </c>
      <c r="H300" s="670" t="n">
        <v>4</v>
      </c>
      <c r="I300" s="670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2" t="n"/>
      <c r="O300" s="672" t="n"/>
      <c r="P300" s="672" t="n"/>
      <c r="Q300" s="638" t="n"/>
      <c r="R300" s="40" t="inlineStr"/>
      <c r="S300" s="40" t="inlineStr"/>
      <c r="T300" s="41" t="inlineStr">
        <is>
          <t>кг</t>
        </is>
      </c>
      <c r="U300" s="673" t="n">
        <v>0</v>
      </c>
      <c r="V300" s="674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3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кор</t>
        </is>
      </c>
      <c r="U301" s="677">
        <f>IFERROR(U299/H299,"0")+IFERROR(U300/H300,"0")</f>
        <v/>
      </c>
      <c r="V301" s="677">
        <f>IFERROR(V299/H299,"0")+IFERROR(V300/H300,"0")</f>
        <v/>
      </c>
      <c r="W301" s="677">
        <f>IFERROR(IF(W299="",0,W299),"0")+IFERROR(IF(W300="",0,W300),"0")</f>
        <v/>
      </c>
      <c r="X301" s="678" t="n"/>
      <c r="Y301" s="678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5" t="n"/>
      <c r="M302" s="676" t="inlineStr">
        <is>
          <t>Итого</t>
        </is>
      </c>
      <c r="N302" s="646" t="n"/>
      <c r="O302" s="646" t="n"/>
      <c r="P302" s="646" t="n"/>
      <c r="Q302" s="646" t="n"/>
      <c r="R302" s="646" t="n"/>
      <c r="S302" s="647" t="n"/>
      <c r="T302" s="43" t="inlineStr">
        <is>
          <t>кг</t>
        </is>
      </c>
      <c r="U302" s="677">
        <f>IFERROR(SUM(U299:U300),"0")</f>
        <v/>
      </c>
      <c r="V302" s="677">
        <f>IFERROR(SUM(V299:V300),"0")</f>
        <v/>
      </c>
      <c r="W302" s="43" t="n"/>
      <c r="X302" s="678" t="n"/>
      <c r="Y302" s="678" t="n"/>
    </row>
    <row r="303" ht="14.25" customHeight="1">
      <c r="A303" s="331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21" t="n">
        <v>4607091384857</v>
      </c>
      <c r="E304" s="638" t="n"/>
      <c r="F304" s="670" t="n">
        <v>0.73</v>
      </c>
      <c r="G304" s="38" t="n">
        <v>6</v>
      </c>
      <c r="H304" s="670" t="n">
        <v>4.38</v>
      </c>
      <c r="I304" s="670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2" t="n"/>
      <c r="O304" s="672" t="n"/>
      <c r="P304" s="672" t="n"/>
      <c r="Q304" s="638" t="n"/>
      <c r="R304" s="40" t="inlineStr"/>
      <c r="S304" s="40" t="inlineStr"/>
      <c r="T304" s="41" t="inlineStr">
        <is>
          <t>кг</t>
        </is>
      </c>
      <c r="U304" s="673" t="n">
        <v>0</v>
      </c>
      <c r="V304" s="674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3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кор</t>
        </is>
      </c>
      <c r="U305" s="677">
        <f>IFERROR(U304/H304,"0")</f>
        <v/>
      </c>
      <c r="V305" s="677">
        <f>IFERROR(V304/H304,"0")</f>
        <v/>
      </c>
      <c r="W305" s="677">
        <f>IFERROR(IF(W304="",0,W304),"0")</f>
        <v/>
      </c>
      <c r="X305" s="678" t="n"/>
      <c r="Y305" s="67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5" t="n"/>
      <c r="M306" s="676" t="inlineStr">
        <is>
          <t>Итого</t>
        </is>
      </c>
      <c r="N306" s="646" t="n"/>
      <c r="O306" s="646" t="n"/>
      <c r="P306" s="646" t="n"/>
      <c r="Q306" s="646" t="n"/>
      <c r="R306" s="646" t="n"/>
      <c r="S306" s="647" t="n"/>
      <c r="T306" s="43" t="inlineStr">
        <is>
          <t>кг</t>
        </is>
      </c>
      <c r="U306" s="677">
        <f>IFERROR(SUM(U304:U304),"0")</f>
        <v/>
      </c>
      <c r="V306" s="677">
        <f>IFERROR(SUM(V304:V304),"0")</f>
        <v/>
      </c>
      <c r="W306" s="43" t="n"/>
      <c r="X306" s="678" t="n"/>
      <c r="Y306" s="678" t="n"/>
    </row>
    <row r="307" ht="14.25" customHeight="1">
      <c r="A307" s="33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1" t="n">
        <v>4607091384260</v>
      </c>
      <c r="E308" s="638" t="n"/>
      <c r="F308" s="670" t="n">
        <v>1.3</v>
      </c>
      <c r="G308" s="38" t="n">
        <v>6</v>
      </c>
      <c r="H308" s="670" t="n">
        <v>7.8</v>
      </c>
      <c r="I308" s="67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2" t="n"/>
      <c r="O308" s="672" t="n"/>
      <c r="P308" s="672" t="n"/>
      <c r="Q308" s="638" t="n"/>
      <c r="R308" s="40" t="inlineStr"/>
      <c r="S308" s="40" t="inlineStr"/>
      <c r="T308" s="41" t="inlineStr">
        <is>
          <t>кг</t>
        </is>
      </c>
      <c r="U308" s="673" t="n">
        <v>0</v>
      </c>
      <c r="V308" s="67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30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кор</t>
        </is>
      </c>
      <c r="U309" s="677">
        <f>IFERROR(U308/H308,"0")</f>
        <v/>
      </c>
      <c r="V309" s="677">
        <f>IFERROR(V308/H308,"0")</f>
        <v/>
      </c>
      <c r="W309" s="677">
        <f>IFERROR(IF(W308="",0,W308),"0")</f>
        <v/>
      </c>
      <c r="X309" s="678" t="n"/>
      <c r="Y309" s="67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5" t="n"/>
      <c r="M310" s="676" t="inlineStr">
        <is>
          <t>Итого</t>
        </is>
      </c>
      <c r="N310" s="646" t="n"/>
      <c r="O310" s="646" t="n"/>
      <c r="P310" s="646" t="n"/>
      <c r="Q310" s="646" t="n"/>
      <c r="R310" s="646" t="n"/>
      <c r="S310" s="647" t="n"/>
      <c r="T310" s="43" t="inlineStr">
        <is>
          <t>кг</t>
        </is>
      </c>
      <c r="U310" s="677">
        <f>IFERROR(SUM(U308:U308),"0")</f>
        <v/>
      </c>
      <c r="V310" s="677">
        <f>IFERROR(SUM(V308:V308),"0")</f>
        <v/>
      </c>
      <c r="W310" s="43" t="n"/>
      <c r="X310" s="678" t="n"/>
      <c r="Y310" s="678" t="n"/>
    </row>
    <row r="311" ht="14.25" customHeight="1">
      <c r="A311" s="331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1" t="n"/>
      <c r="Y311" s="331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1" t="n">
        <v>4607091384673</v>
      </c>
      <c r="E312" s="638" t="n"/>
      <c r="F312" s="670" t="n">
        <v>1.3</v>
      </c>
      <c r="G312" s="38" t="n">
        <v>6</v>
      </c>
      <c r="H312" s="670" t="n">
        <v>7.8</v>
      </c>
      <c r="I312" s="67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8" t="inlineStr">
        <is>
          <t>КИ</t>
        </is>
      </c>
    </row>
    <row r="313">
      <c r="A313" s="33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5" t="n"/>
      <c r="M313" s="676" t="inlineStr">
        <is>
          <t>Итого</t>
        </is>
      </c>
      <c r="N313" s="646" t="n"/>
      <c r="O313" s="646" t="n"/>
      <c r="P313" s="646" t="n"/>
      <c r="Q313" s="646" t="n"/>
      <c r="R313" s="646" t="n"/>
      <c r="S313" s="647" t="n"/>
      <c r="T313" s="43" t="inlineStr">
        <is>
          <t>кор</t>
        </is>
      </c>
      <c r="U313" s="677">
        <f>IFERROR(U312/H312,"0")</f>
        <v/>
      </c>
      <c r="V313" s="677">
        <f>IFERROR(V312/H312,"0")</f>
        <v/>
      </c>
      <c r="W313" s="677">
        <f>IFERROR(IF(W312="",0,W312),"0")</f>
        <v/>
      </c>
      <c r="X313" s="678" t="n"/>
      <c r="Y313" s="67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5" t="n"/>
      <c r="M314" s="676" t="inlineStr">
        <is>
          <t>Итого</t>
        </is>
      </c>
      <c r="N314" s="646" t="n"/>
      <c r="O314" s="646" t="n"/>
      <c r="P314" s="646" t="n"/>
      <c r="Q314" s="646" t="n"/>
      <c r="R314" s="646" t="n"/>
      <c r="S314" s="647" t="n"/>
      <c r="T314" s="43" t="inlineStr">
        <is>
          <t>кг</t>
        </is>
      </c>
      <c r="U314" s="677">
        <f>IFERROR(SUM(U312:U312),"0")</f>
        <v/>
      </c>
      <c r="V314" s="677">
        <f>IFERROR(SUM(V312:V312),"0")</f>
        <v/>
      </c>
      <c r="W314" s="43" t="n"/>
      <c r="X314" s="678" t="n"/>
      <c r="Y314" s="678" t="n"/>
    </row>
    <row r="315" ht="16.5" customHeight="1">
      <c r="A315" s="337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7" t="n"/>
      <c r="Y315" s="337" t="n"/>
    </row>
    <row r="316" ht="14.25" customHeight="1">
      <c r="A316" s="331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1" t="n">
        <v>4607091384185</v>
      </c>
      <c r="E317" s="638" t="n"/>
      <c r="F317" s="670" t="n">
        <v>0.8</v>
      </c>
      <c r="G317" s="38" t="n">
        <v>15</v>
      </c>
      <c r="H317" s="670" t="n">
        <v>12</v>
      </c>
      <c r="I317" s="67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2" t="n"/>
      <c r="O317" s="672" t="n"/>
      <c r="P317" s="672" t="n"/>
      <c r="Q317" s="638" t="n"/>
      <c r="R317" s="40" t="inlineStr"/>
      <c r="S317" s="40" t="inlineStr"/>
      <c r="T317" s="41" t="inlineStr">
        <is>
          <t>кг</t>
        </is>
      </c>
      <c r="U317" s="673" t="n">
        <v>0</v>
      </c>
      <c r="V317" s="67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39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1" t="n">
        <v>4607091384192</v>
      </c>
      <c r="E318" s="638" t="n"/>
      <c r="F318" s="670" t="n">
        <v>1.8</v>
      </c>
      <c r="G318" s="38" t="n">
        <v>6</v>
      </c>
      <c r="H318" s="670" t="n">
        <v>10.8</v>
      </c>
      <c r="I318" s="67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2" t="n"/>
      <c r="O318" s="672" t="n"/>
      <c r="P318" s="672" t="n"/>
      <c r="Q318" s="638" t="n"/>
      <c r="R318" s="40" t="inlineStr"/>
      <c r="S318" s="40" t="inlineStr"/>
      <c r="T318" s="41" t="inlineStr">
        <is>
          <t>кг</t>
        </is>
      </c>
      <c r="U318" s="673" t="n">
        <v>0</v>
      </c>
      <c r="V318" s="67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0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1" t="n">
        <v>4680115881907</v>
      </c>
      <c r="E319" s="638" t="n"/>
      <c r="F319" s="670" t="n">
        <v>1.8</v>
      </c>
      <c r="G319" s="38" t="n">
        <v>6</v>
      </c>
      <c r="H319" s="670" t="n">
        <v>10.8</v>
      </c>
      <c r="I319" s="67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4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1" t="n">
        <v>4607091384680</v>
      </c>
      <c r="E320" s="638" t="n"/>
      <c r="F320" s="670" t="n">
        <v>0.4</v>
      </c>
      <c r="G320" s="38" t="n">
        <v>10</v>
      </c>
      <c r="H320" s="670" t="n">
        <v>4</v>
      </c>
      <c r="I320" s="67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30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IFERROR(U317/H317,"0")+IFERROR(U318/H318,"0")+IFERROR(U319/H319,"0")+IFERROR(U320/H320,"0")</f>
        <v/>
      </c>
      <c r="V321" s="677">
        <f>IFERROR(V317/H317,"0")+IFERROR(V318/H318,"0")+IFERROR(V319/H319,"0")+IFERROR(V320/H320,"0")</f>
        <v/>
      </c>
      <c r="W321" s="677">
        <f>IFERROR(IF(W317="",0,W317),"0")+IFERROR(IF(W318="",0,W318),"0")+IFERROR(IF(W319="",0,W319),"0")+IFERROR(IF(W320="",0,W320),"0")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IFERROR(SUM(U317:U320),"0")</f>
        <v/>
      </c>
      <c r="V322" s="677">
        <f>IFERROR(SUM(V317:V320),"0")</f>
        <v/>
      </c>
      <c r="W322" s="43" t="n"/>
      <c r="X322" s="678" t="n"/>
      <c r="Y322" s="678" t="n"/>
    </row>
    <row r="323" ht="14.25" customHeight="1">
      <c r="A323" s="331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1" t="n"/>
      <c r="Y323" s="331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1" t="n">
        <v>4607091384802</v>
      </c>
      <c r="E324" s="638" t="n"/>
      <c r="F324" s="670" t="n">
        <v>0.73</v>
      </c>
      <c r="G324" s="38" t="n">
        <v>6</v>
      </c>
      <c r="H324" s="670" t="n">
        <v>4.38</v>
      </c>
      <c r="I324" s="67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1" t="n">
        <v>4607091384826</v>
      </c>
      <c r="E325" s="638" t="n"/>
      <c r="F325" s="670" t="n">
        <v>0.35</v>
      </c>
      <c r="G325" s="38" t="n">
        <v>8</v>
      </c>
      <c r="H325" s="670" t="n">
        <v>2.8</v>
      </c>
      <c r="I325" s="67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4" t="inlineStr">
        <is>
          <t>КИ</t>
        </is>
      </c>
    </row>
    <row r="326">
      <c r="A326" s="330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5" t="n"/>
      <c r="M326" s="676" t="inlineStr">
        <is>
          <t>Итого</t>
        </is>
      </c>
      <c r="N326" s="646" t="n"/>
      <c r="O326" s="646" t="n"/>
      <c r="P326" s="646" t="n"/>
      <c r="Q326" s="646" t="n"/>
      <c r="R326" s="646" t="n"/>
      <c r="S326" s="647" t="n"/>
      <c r="T326" s="43" t="inlineStr">
        <is>
          <t>кор</t>
        </is>
      </c>
      <c r="U326" s="677">
        <f>IFERROR(U324/H324,"0")+IFERROR(U325/H325,"0")</f>
        <v/>
      </c>
      <c r="V326" s="677">
        <f>IFERROR(V324/H324,"0")+IFERROR(V325/H325,"0")</f>
        <v/>
      </c>
      <c r="W326" s="677">
        <f>IFERROR(IF(W324="",0,W324),"0")+IFERROR(IF(W325="",0,W325),"0")</f>
        <v/>
      </c>
      <c r="X326" s="678" t="n"/>
      <c r="Y326" s="67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5" t="n"/>
      <c r="M327" s="676" t="inlineStr">
        <is>
          <t>Итого</t>
        </is>
      </c>
      <c r="N327" s="646" t="n"/>
      <c r="O327" s="646" t="n"/>
      <c r="P327" s="646" t="n"/>
      <c r="Q327" s="646" t="n"/>
      <c r="R327" s="646" t="n"/>
      <c r="S327" s="647" t="n"/>
      <c r="T327" s="43" t="inlineStr">
        <is>
          <t>кг</t>
        </is>
      </c>
      <c r="U327" s="677">
        <f>IFERROR(SUM(U324:U325),"0")</f>
        <v/>
      </c>
      <c r="V327" s="677">
        <f>IFERROR(SUM(V324:V325),"0")</f>
        <v/>
      </c>
      <c r="W327" s="43" t="n"/>
      <c r="X327" s="678" t="n"/>
      <c r="Y327" s="678" t="n"/>
    </row>
    <row r="328" ht="14.25" customHeight="1">
      <c r="A328" s="331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1" t="n">
        <v>4607091384246</v>
      </c>
      <c r="E329" s="638" t="n"/>
      <c r="F329" s="670" t="n">
        <v>1.3</v>
      </c>
      <c r="G329" s="38" t="n">
        <v>6</v>
      </c>
      <c r="H329" s="670" t="n">
        <v>7.8</v>
      </c>
      <c r="I329" s="67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2" t="n"/>
      <c r="O329" s="672" t="n"/>
      <c r="P329" s="672" t="n"/>
      <c r="Q329" s="638" t="n"/>
      <c r="R329" s="40" t="inlineStr"/>
      <c r="S329" s="40" t="inlineStr"/>
      <c r="T329" s="41" t="inlineStr">
        <is>
          <t>кг</t>
        </is>
      </c>
      <c r="U329" s="673" t="n">
        <v>0</v>
      </c>
      <c r="V329" s="67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5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1" t="n">
        <v>4680115881976</v>
      </c>
      <c r="E330" s="638" t="n"/>
      <c r="F330" s="670" t="n">
        <v>1.3</v>
      </c>
      <c r="G330" s="38" t="n">
        <v>6</v>
      </c>
      <c r="H330" s="670" t="n">
        <v>7.8</v>
      </c>
      <c r="I330" s="67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2" t="n"/>
      <c r="O330" s="672" t="n"/>
      <c r="P330" s="672" t="n"/>
      <c r="Q330" s="638" t="n"/>
      <c r="R330" s="40" t="inlineStr"/>
      <c r="S330" s="40" t="inlineStr"/>
      <c r="T330" s="41" t="inlineStr">
        <is>
          <t>кг</t>
        </is>
      </c>
      <c r="U330" s="673" t="n">
        <v>0</v>
      </c>
      <c r="V330" s="67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6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1" t="n">
        <v>4607091384253</v>
      </c>
      <c r="E331" s="638" t="n"/>
      <c r="F331" s="670" t="n">
        <v>0.4</v>
      </c>
      <c r="G331" s="38" t="n">
        <v>6</v>
      </c>
      <c r="H331" s="670" t="n">
        <v>2.4</v>
      </c>
      <c r="I331" s="67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47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1" t="n">
        <v>4680115881969</v>
      </c>
      <c r="E332" s="638" t="n"/>
      <c r="F332" s="670" t="n">
        <v>0.4</v>
      </c>
      <c r="G332" s="38" t="n">
        <v>6</v>
      </c>
      <c r="H332" s="670" t="n">
        <v>2.4</v>
      </c>
      <c r="I332" s="67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72" t="n"/>
      <c r="O332" s="672" t="n"/>
      <c r="P332" s="672" t="n"/>
      <c r="Q332" s="638" t="n"/>
      <c r="R332" s="40" t="inlineStr"/>
      <c r="S332" s="40" t="inlineStr"/>
      <c r="T332" s="41" t="inlineStr">
        <is>
          <t>кг</t>
        </is>
      </c>
      <c r="U332" s="673" t="n">
        <v>0</v>
      </c>
      <c r="V332" s="67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30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кор</t>
        </is>
      </c>
      <c r="U333" s="677">
        <f>IFERROR(U329/H329,"0")+IFERROR(U330/H330,"0")+IFERROR(U331/H331,"0")+IFERROR(U332/H332,"0")</f>
        <v/>
      </c>
      <c r="V333" s="677">
        <f>IFERROR(V329/H329,"0")+IFERROR(V330/H330,"0")+IFERROR(V331/H331,"0")+IFERROR(V332/H332,"0")</f>
        <v/>
      </c>
      <c r="W333" s="677">
        <f>IFERROR(IF(W329="",0,W329),"0")+IFERROR(IF(W330="",0,W330),"0")+IFERROR(IF(W331="",0,W331),"0")+IFERROR(IF(W332="",0,W332),"0")</f>
        <v/>
      </c>
      <c r="X333" s="678" t="n"/>
      <c r="Y333" s="67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5" t="n"/>
      <c r="M334" s="676" t="inlineStr">
        <is>
          <t>Итого</t>
        </is>
      </c>
      <c r="N334" s="646" t="n"/>
      <c r="O334" s="646" t="n"/>
      <c r="P334" s="646" t="n"/>
      <c r="Q334" s="646" t="n"/>
      <c r="R334" s="646" t="n"/>
      <c r="S334" s="647" t="n"/>
      <c r="T334" s="43" t="inlineStr">
        <is>
          <t>кг</t>
        </is>
      </c>
      <c r="U334" s="677">
        <f>IFERROR(SUM(U329:U332),"0")</f>
        <v/>
      </c>
      <c r="V334" s="677">
        <f>IFERROR(SUM(V329:V332),"0")</f>
        <v/>
      </c>
      <c r="W334" s="43" t="n"/>
      <c r="X334" s="678" t="n"/>
      <c r="Y334" s="678" t="n"/>
    </row>
    <row r="335" ht="14.25" customHeight="1">
      <c r="A335" s="331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1" t="n"/>
      <c r="Y335" s="331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1" t="n">
        <v>4607091389357</v>
      </c>
      <c r="E336" s="638" t="n"/>
      <c r="F336" s="670" t="n">
        <v>1.3</v>
      </c>
      <c r="G336" s="38" t="n">
        <v>6</v>
      </c>
      <c r="H336" s="670" t="n">
        <v>7.8</v>
      </c>
      <c r="I336" s="67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2" t="n"/>
      <c r="O336" s="672" t="n"/>
      <c r="P336" s="672" t="n"/>
      <c r="Q336" s="638" t="n"/>
      <c r="R336" s="40" t="inlineStr"/>
      <c r="S336" s="40" t="inlineStr"/>
      <c r="T336" s="41" t="inlineStr">
        <is>
          <t>кг</t>
        </is>
      </c>
      <c r="U336" s="673" t="n">
        <v>0</v>
      </c>
      <c r="V336" s="67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49" t="inlineStr">
        <is>
          <t>КИ</t>
        </is>
      </c>
    </row>
    <row r="337">
      <c r="A337" s="33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5" t="n"/>
      <c r="M337" s="676" t="inlineStr">
        <is>
          <t>Итого</t>
        </is>
      </c>
      <c r="N337" s="646" t="n"/>
      <c r="O337" s="646" t="n"/>
      <c r="P337" s="646" t="n"/>
      <c r="Q337" s="646" t="n"/>
      <c r="R337" s="646" t="n"/>
      <c r="S337" s="647" t="n"/>
      <c r="T337" s="43" t="inlineStr">
        <is>
          <t>кор</t>
        </is>
      </c>
      <c r="U337" s="677">
        <f>IFERROR(U336/H336,"0")</f>
        <v/>
      </c>
      <c r="V337" s="677">
        <f>IFERROR(V336/H336,"0")</f>
        <v/>
      </c>
      <c r="W337" s="677">
        <f>IFERROR(IF(W336="",0,W336),"0")</f>
        <v/>
      </c>
      <c r="X337" s="678" t="n"/>
      <c r="Y337" s="67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5" t="n"/>
      <c r="M338" s="676" t="inlineStr">
        <is>
          <t>Итого</t>
        </is>
      </c>
      <c r="N338" s="646" t="n"/>
      <c r="O338" s="646" t="n"/>
      <c r="P338" s="646" t="n"/>
      <c r="Q338" s="646" t="n"/>
      <c r="R338" s="646" t="n"/>
      <c r="S338" s="647" t="n"/>
      <c r="T338" s="43" t="inlineStr">
        <is>
          <t>кг</t>
        </is>
      </c>
      <c r="U338" s="677">
        <f>IFERROR(SUM(U336:U336),"0")</f>
        <v/>
      </c>
      <c r="V338" s="677">
        <f>IFERROR(SUM(V336:V336),"0")</f>
        <v/>
      </c>
      <c r="W338" s="43" t="n"/>
      <c r="X338" s="678" t="n"/>
      <c r="Y338" s="678" t="n"/>
    </row>
    <row r="339" ht="27.75" customHeight="1">
      <c r="A339" s="336" t="inlineStr">
        <is>
          <t>Баварушка</t>
        </is>
      </c>
      <c r="B339" s="669" t="n"/>
      <c r="C339" s="669" t="n"/>
      <c r="D339" s="669" t="n"/>
      <c r="E339" s="669" t="n"/>
      <c r="F339" s="669" t="n"/>
      <c r="G339" s="669" t="n"/>
      <c r="H339" s="669" t="n"/>
      <c r="I339" s="669" t="n"/>
      <c r="J339" s="669" t="n"/>
      <c r="K339" s="669" t="n"/>
      <c r="L339" s="669" t="n"/>
      <c r="M339" s="669" t="n"/>
      <c r="N339" s="669" t="n"/>
      <c r="O339" s="669" t="n"/>
      <c r="P339" s="669" t="n"/>
      <c r="Q339" s="669" t="n"/>
      <c r="R339" s="669" t="n"/>
      <c r="S339" s="669" t="n"/>
      <c r="T339" s="669" t="n"/>
      <c r="U339" s="669" t="n"/>
      <c r="V339" s="669" t="n"/>
      <c r="W339" s="669" t="n"/>
      <c r="X339" s="55" t="n"/>
      <c r="Y339" s="55" t="n"/>
    </row>
    <row r="340" ht="16.5" customHeight="1">
      <c r="A340" s="337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7" t="n"/>
      <c r="Y340" s="337" t="n"/>
    </row>
    <row r="341" ht="14.25" customHeight="1">
      <c r="A341" s="331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1" t="n"/>
      <c r="Y341" s="331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1" t="n">
        <v>4607091389708</v>
      </c>
      <c r="E342" s="638" t="n"/>
      <c r="F342" s="670" t="n">
        <v>0.45</v>
      </c>
      <c r="G342" s="38" t="n">
        <v>6</v>
      </c>
      <c r="H342" s="670" t="n">
        <v>2.7</v>
      </c>
      <c r="I342" s="67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1" t="n">
        <v>4607091389692</v>
      </c>
      <c r="E343" s="638" t="n"/>
      <c r="F343" s="670" t="n">
        <v>0.45</v>
      </c>
      <c r="G343" s="38" t="n">
        <v>6</v>
      </c>
      <c r="H343" s="670" t="n">
        <v>2.7</v>
      </c>
      <c r="I343" s="67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>
      <c r="A344" s="33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5" t="n"/>
      <c r="M344" s="676" t="inlineStr">
        <is>
          <t>Итого</t>
        </is>
      </c>
      <c r="N344" s="646" t="n"/>
      <c r="O344" s="646" t="n"/>
      <c r="P344" s="646" t="n"/>
      <c r="Q344" s="646" t="n"/>
      <c r="R344" s="646" t="n"/>
      <c r="S344" s="647" t="n"/>
      <c r="T344" s="43" t="inlineStr">
        <is>
          <t>кор</t>
        </is>
      </c>
      <c r="U344" s="677">
        <f>IFERROR(U342/H342,"0")+IFERROR(U343/H343,"0")</f>
        <v/>
      </c>
      <c r="V344" s="677">
        <f>IFERROR(V342/H342,"0")+IFERROR(V343/H343,"0")</f>
        <v/>
      </c>
      <c r="W344" s="677">
        <f>IFERROR(IF(W342="",0,W342),"0")+IFERROR(IF(W343="",0,W343),"0")</f>
        <v/>
      </c>
      <c r="X344" s="678" t="n"/>
      <c r="Y344" s="67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5" t="n"/>
      <c r="M345" s="676" t="inlineStr">
        <is>
          <t>Итого</t>
        </is>
      </c>
      <c r="N345" s="646" t="n"/>
      <c r="O345" s="646" t="n"/>
      <c r="P345" s="646" t="n"/>
      <c r="Q345" s="646" t="n"/>
      <c r="R345" s="646" t="n"/>
      <c r="S345" s="647" t="n"/>
      <c r="T345" s="43" t="inlineStr">
        <is>
          <t>кг</t>
        </is>
      </c>
      <c r="U345" s="677">
        <f>IFERROR(SUM(U342:U343),"0")</f>
        <v/>
      </c>
      <c r="V345" s="677">
        <f>IFERROR(SUM(V342:V343),"0")</f>
        <v/>
      </c>
      <c r="W345" s="43" t="n"/>
      <c r="X345" s="678" t="n"/>
      <c r="Y345" s="678" t="n"/>
    </row>
    <row r="346" ht="14.25" customHeight="1">
      <c r="A346" s="331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1" t="n"/>
      <c r="Y346" s="331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1" t="n">
        <v>4607091389753</v>
      </c>
      <c r="E347" s="638" t="n"/>
      <c r="F347" s="670" t="n">
        <v>0.7</v>
      </c>
      <c r="G347" s="38" t="n">
        <v>6</v>
      </c>
      <c r="H347" s="670" t="n">
        <v>4.2</v>
      </c>
      <c r="I347" s="67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0</v>
      </c>
      <c r="V347" s="67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2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1" t="n">
        <v>4607091389760</v>
      </c>
      <c r="E348" s="638" t="n"/>
      <c r="F348" s="670" t="n">
        <v>0.7</v>
      </c>
      <c r="G348" s="38" t="n">
        <v>6</v>
      </c>
      <c r="H348" s="670" t="n">
        <v>4.2</v>
      </c>
      <c r="I348" s="67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3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1" t="n">
        <v>4607091389746</v>
      </c>
      <c r="E349" s="638" t="n"/>
      <c r="F349" s="670" t="n">
        <v>0.7</v>
      </c>
      <c r="G349" s="38" t="n">
        <v>6</v>
      </c>
      <c r="H349" s="670" t="n">
        <v>4.2</v>
      </c>
      <c r="I349" s="67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0</v>
      </c>
      <c r="V349" s="67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4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1" t="n">
        <v>4680115882928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5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1" t="n">
        <v>4680115883147</v>
      </c>
      <c r="E351" s="638" t="n"/>
      <c r="F351" s="670" t="n">
        <v>0.28</v>
      </c>
      <c r="G351" s="38" t="n">
        <v>6</v>
      </c>
      <c r="H351" s="670" t="n">
        <v>1.68</v>
      </c>
      <c r="I351" s="67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6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1" t="n">
        <v>4607091384338</v>
      </c>
      <c r="E352" s="638" t="n"/>
      <c r="F352" s="670" t="n">
        <v>0.35</v>
      </c>
      <c r="G352" s="38" t="n">
        <v>6</v>
      </c>
      <c r="H352" s="670" t="n">
        <v>2.1</v>
      </c>
      <c r="I352" s="67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57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1" t="n">
        <v>4680115883154</v>
      </c>
      <c r="E353" s="638" t="n"/>
      <c r="F353" s="670" t="n">
        <v>0.28</v>
      </c>
      <c r="G353" s="38" t="n">
        <v>6</v>
      </c>
      <c r="H353" s="670" t="n">
        <v>1.68</v>
      </c>
      <c r="I353" s="67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58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1" t="n">
        <v>4607091389524</v>
      </c>
      <c r="E354" s="638" t="n"/>
      <c r="F354" s="670" t="n">
        <v>0.35</v>
      </c>
      <c r="G354" s="38" t="n">
        <v>6</v>
      </c>
      <c r="H354" s="670" t="n">
        <v>2.1</v>
      </c>
      <c r="I354" s="67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59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1" t="n">
        <v>4680115883161</v>
      </c>
      <c r="E355" s="638" t="n"/>
      <c r="F355" s="670" t="n">
        <v>0.28</v>
      </c>
      <c r="G355" s="38" t="n">
        <v>6</v>
      </c>
      <c r="H355" s="670" t="n">
        <v>1.68</v>
      </c>
      <c r="I355" s="67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72" t="n"/>
      <c r="O355" s="672" t="n"/>
      <c r="P355" s="672" t="n"/>
      <c r="Q355" s="638" t="n"/>
      <c r="R355" s="40" t="inlineStr"/>
      <c r="S355" s="40" t="inlineStr"/>
      <c r="T355" s="41" t="inlineStr">
        <is>
          <t>кг</t>
        </is>
      </c>
      <c r="U355" s="673" t="n">
        <v>0</v>
      </c>
      <c r="V355" s="67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0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1" t="n">
        <v>4607091384345</v>
      </c>
      <c r="E356" s="638" t="n"/>
      <c r="F356" s="670" t="n">
        <v>0.35</v>
      </c>
      <c r="G356" s="38" t="n">
        <v>6</v>
      </c>
      <c r="H356" s="670" t="n">
        <v>2.1</v>
      </c>
      <c r="I356" s="67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72" t="n"/>
      <c r="O356" s="672" t="n"/>
      <c r="P356" s="672" t="n"/>
      <c r="Q356" s="638" t="n"/>
      <c r="R356" s="40" t="inlineStr"/>
      <c r="S356" s="40" t="inlineStr"/>
      <c r="T356" s="41" t="inlineStr">
        <is>
          <t>кг</t>
        </is>
      </c>
      <c r="U356" s="673" t="n">
        <v>0</v>
      </c>
      <c r="V356" s="67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1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1" t="n">
        <v>4680115883178</v>
      </c>
      <c r="E357" s="638" t="n"/>
      <c r="F357" s="670" t="n">
        <v>0.28</v>
      </c>
      <c r="G357" s="38" t="n">
        <v>6</v>
      </c>
      <c r="H357" s="670" t="n">
        <v>1.68</v>
      </c>
      <c r="I357" s="67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72" t="n"/>
      <c r="O357" s="672" t="n"/>
      <c r="P357" s="672" t="n"/>
      <c r="Q357" s="638" t="n"/>
      <c r="R357" s="40" t="inlineStr"/>
      <c r="S357" s="40" t="inlineStr"/>
      <c r="T357" s="41" t="inlineStr">
        <is>
          <t>кг</t>
        </is>
      </c>
      <c r="U357" s="673" t="n">
        <v>0</v>
      </c>
      <c r="V357" s="67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2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1" t="n">
        <v>4607091389531</v>
      </c>
      <c r="E358" s="638" t="n"/>
      <c r="F358" s="670" t="n">
        <v>0.35</v>
      </c>
      <c r="G358" s="38" t="n">
        <v>6</v>
      </c>
      <c r="H358" s="670" t="n">
        <v>2.1</v>
      </c>
      <c r="I358" s="67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0</v>
      </c>
      <c r="V358" s="67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1" t="n">
        <v>4680115883185</v>
      </c>
      <c r="E359" s="638" t="n"/>
      <c r="F359" s="670" t="n">
        <v>0.28</v>
      </c>
      <c r="G359" s="38" t="n">
        <v>6</v>
      </c>
      <c r="H359" s="670" t="n">
        <v>1.68</v>
      </c>
      <c r="I359" s="67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69" t="inlineStr">
        <is>
          <t>В/к колбасы «Филейбургская с душистым чесноком» срез Фикс.вес 0,28 фиброуз в/у Баварушка</t>
        </is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4" t="inlineStr">
        <is>
          <t>КИ</t>
        </is>
      </c>
    </row>
    <row r="360">
      <c r="A360" s="330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5" t="n"/>
      <c r="M360" s="676" t="inlineStr">
        <is>
          <t>Итого</t>
        </is>
      </c>
      <c r="N360" s="646" t="n"/>
      <c r="O360" s="646" t="n"/>
      <c r="P360" s="646" t="n"/>
      <c r="Q360" s="646" t="n"/>
      <c r="R360" s="646" t="n"/>
      <c r="S360" s="647" t="n"/>
      <c r="T360" s="43" t="inlineStr">
        <is>
          <t>кор</t>
        </is>
      </c>
      <c r="U360" s="6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78" t="n"/>
      <c r="Y360" s="67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5" t="n"/>
      <c r="M361" s="676" t="inlineStr">
        <is>
          <t>Итого</t>
        </is>
      </c>
      <c r="N361" s="646" t="n"/>
      <c r="O361" s="646" t="n"/>
      <c r="P361" s="646" t="n"/>
      <c r="Q361" s="646" t="n"/>
      <c r="R361" s="646" t="n"/>
      <c r="S361" s="647" t="n"/>
      <c r="T361" s="43" t="inlineStr">
        <is>
          <t>кг</t>
        </is>
      </c>
      <c r="U361" s="677">
        <f>IFERROR(SUM(U347:U359),"0")</f>
        <v/>
      </c>
      <c r="V361" s="677">
        <f>IFERROR(SUM(V347:V359),"0")</f>
        <v/>
      </c>
      <c r="W361" s="43" t="n"/>
      <c r="X361" s="678" t="n"/>
      <c r="Y361" s="678" t="n"/>
    </row>
    <row r="362" ht="14.25" customHeight="1">
      <c r="A362" s="331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1" t="n">
        <v>4607091389685</v>
      </c>
      <c r="E363" s="638" t="n"/>
      <c r="F363" s="670" t="n">
        <v>1.3</v>
      </c>
      <c r="G363" s="38" t="n">
        <v>6</v>
      </c>
      <c r="H363" s="670" t="n">
        <v>7.8</v>
      </c>
      <c r="I363" s="67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2" t="n"/>
      <c r="O363" s="672" t="n"/>
      <c r="P363" s="672" t="n"/>
      <c r="Q363" s="638" t="n"/>
      <c r="R363" s="40" t="inlineStr"/>
      <c r="S363" s="40" t="inlineStr"/>
      <c r="T363" s="41" t="inlineStr">
        <is>
          <t>кг</t>
        </is>
      </c>
      <c r="U363" s="673" t="n">
        <v>0</v>
      </c>
      <c r="V363" s="67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5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1" t="n">
        <v>4607091389654</v>
      </c>
      <c r="E364" s="638" t="n"/>
      <c r="F364" s="670" t="n">
        <v>0.33</v>
      </c>
      <c r="G364" s="38" t="n">
        <v>6</v>
      </c>
      <c r="H364" s="670" t="n">
        <v>1.98</v>
      </c>
      <c r="I364" s="67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2" t="n"/>
      <c r="O364" s="672" t="n"/>
      <c r="P364" s="672" t="n"/>
      <c r="Q364" s="638" t="n"/>
      <c r="R364" s="40" t="inlineStr"/>
      <c r="S364" s="40" t="inlineStr"/>
      <c r="T364" s="41" t="inlineStr">
        <is>
          <t>кг</t>
        </is>
      </c>
      <c r="U364" s="673" t="n">
        <v>0</v>
      </c>
      <c r="V364" s="67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6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1" t="n">
        <v>4607091384352</v>
      </c>
      <c r="E365" s="638" t="n"/>
      <c r="F365" s="670" t="n">
        <v>0.6</v>
      </c>
      <c r="G365" s="38" t="n">
        <v>4</v>
      </c>
      <c r="H365" s="670" t="n">
        <v>2.4</v>
      </c>
      <c r="I365" s="67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1" t="n">
        <v>4607091389661</v>
      </c>
      <c r="E366" s="638" t="n"/>
      <c r="F366" s="670" t="n">
        <v>0.55</v>
      </c>
      <c r="G366" s="38" t="n">
        <v>4</v>
      </c>
      <c r="H366" s="670" t="n">
        <v>2.2</v>
      </c>
      <c r="I366" s="67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2" t="n"/>
      <c r="O366" s="672" t="n"/>
      <c r="P366" s="672" t="n"/>
      <c r="Q366" s="638" t="n"/>
      <c r="R366" s="40" t="inlineStr"/>
      <c r="S366" s="40" t="inlineStr"/>
      <c r="T366" s="41" t="inlineStr">
        <is>
          <t>кг</t>
        </is>
      </c>
      <c r="U366" s="673" t="n">
        <v>0</v>
      </c>
      <c r="V366" s="67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30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кор</t>
        </is>
      </c>
      <c r="U367" s="677">
        <f>IFERROR(U363/H363,"0")+IFERROR(U364/H364,"0")+IFERROR(U365/H365,"0")+IFERROR(U366/H366,"0")</f>
        <v/>
      </c>
      <c r="V367" s="677">
        <f>IFERROR(V363/H363,"0")+IFERROR(V364/H364,"0")+IFERROR(V365/H365,"0")+IFERROR(V366/H366,"0")</f>
        <v/>
      </c>
      <c r="W367" s="677">
        <f>IFERROR(IF(W363="",0,W363),"0")+IFERROR(IF(W364="",0,W364),"0")+IFERROR(IF(W365="",0,W365),"0")+IFERROR(IF(W366="",0,W366),"0")</f>
        <v/>
      </c>
      <c r="X367" s="678" t="n"/>
      <c r="Y367" s="67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5" t="n"/>
      <c r="M368" s="676" t="inlineStr">
        <is>
          <t>Итого</t>
        </is>
      </c>
      <c r="N368" s="646" t="n"/>
      <c r="O368" s="646" t="n"/>
      <c r="P368" s="646" t="n"/>
      <c r="Q368" s="646" t="n"/>
      <c r="R368" s="646" t="n"/>
      <c r="S368" s="647" t="n"/>
      <c r="T368" s="43" t="inlineStr">
        <is>
          <t>кг</t>
        </is>
      </c>
      <c r="U368" s="677">
        <f>IFERROR(SUM(U363:U366),"0")</f>
        <v/>
      </c>
      <c r="V368" s="677">
        <f>IFERROR(SUM(V363:V366),"0")</f>
        <v/>
      </c>
      <c r="W368" s="43" t="n"/>
      <c r="X368" s="678" t="n"/>
      <c r="Y368" s="678" t="n"/>
    </row>
    <row r="369" ht="14.25" customHeight="1">
      <c r="A369" s="331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1" t="n">
        <v>4680115881648</v>
      </c>
      <c r="E370" s="638" t="n"/>
      <c r="F370" s="670" t="n">
        <v>1</v>
      </c>
      <c r="G370" s="38" t="n">
        <v>4</v>
      </c>
      <c r="H370" s="670" t="n">
        <v>4</v>
      </c>
      <c r="I370" s="67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69" t="inlineStr">
        <is>
          <t>КИ</t>
        </is>
      </c>
    </row>
    <row r="371">
      <c r="A371" s="330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5" t="n"/>
      <c r="M371" s="676" t="inlineStr">
        <is>
          <t>Итого</t>
        </is>
      </c>
      <c r="N371" s="646" t="n"/>
      <c r="O371" s="646" t="n"/>
      <c r="P371" s="646" t="n"/>
      <c r="Q371" s="646" t="n"/>
      <c r="R371" s="646" t="n"/>
      <c r="S371" s="647" t="n"/>
      <c r="T371" s="43" t="inlineStr">
        <is>
          <t>кор</t>
        </is>
      </c>
      <c r="U371" s="677">
        <f>IFERROR(U370/H370,"0")</f>
        <v/>
      </c>
      <c r="V371" s="677">
        <f>IFERROR(V370/H370,"0")</f>
        <v/>
      </c>
      <c r="W371" s="677">
        <f>IFERROR(IF(W370="",0,W370),"0")</f>
        <v/>
      </c>
      <c r="X371" s="678" t="n"/>
      <c r="Y371" s="67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кг</t>
        </is>
      </c>
      <c r="U372" s="677">
        <f>IFERROR(SUM(U370:U370),"0")</f>
        <v/>
      </c>
      <c r="V372" s="677">
        <f>IFERROR(SUM(V370:V370),"0")</f>
        <v/>
      </c>
      <c r="W372" s="43" t="n"/>
      <c r="X372" s="678" t="n"/>
      <c r="Y372" s="678" t="n"/>
    </row>
    <row r="373" ht="14.25" customHeight="1">
      <c r="A373" s="331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1" t="n"/>
      <c r="Y373" s="331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1" t="n">
        <v>4680115883017</v>
      </c>
      <c r="E374" s="638" t="n"/>
      <c r="F374" s="670" t="n">
        <v>0.03</v>
      </c>
      <c r="G374" s="38" t="n">
        <v>20</v>
      </c>
      <c r="H374" s="670" t="n">
        <v>0.6</v>
      </c>
      <c r="I374" s="670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5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72" t="n"/>
      <c r="O374" s="672" t="n"/>
      <c r="P374" s="672" t="n"/>
      <c r="Q374" s="638" t="n"/>
      <c r="R374" s="40" t="inlineStr"/>
      <c r="S374" s="40" t="inlineStr"/>
      <c r="T374" s="41" t="inlineStr">
        <is>
          <t>кг</t>
        </is>
      </c>
      <c r="U374" s="673" t="n">
        <v>0</v>
      </c>
      <c r="V374" s="67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0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1" t="n">
        <v>4680115883031</v>
      </c>
      <c r="E375" s="638" t="n"/>
      <c r="F375" s="670" t="n">
        <v>0.03</v>
      </c>
      <c r="G375" s="38" t="n">
        <v>20</v>
      </c>
      <c r="H375" s="670" t="n">
        <v>0.6</v>
      </c>
      <c r="I375" s="670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76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1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1" t="n">
        <v>4680115883024</v>
      </c>
      <c r="E376" s="638" t="n"/>
      <c r="F376" s="670" t="n">
        <v>0.03</v>
      </c>
      <c r="G376" s="38" t="n">
        <v>20</v>
      </c>
      <c r="H376" s="670" t="n">
        <v>0.6</v>
      </c>
      <c r="I376" s="670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77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72" t="n"/>
      <c r="O376" s="672" t="n"/>
      <c r="P376" s="672" t="n"/>
      <c r="Q376" s="638" t="n"/>
      <c r="R376" s="40" t="inlineStr"/>
      <c r="S376" s="40" t="inlineStr"/>
      <c r="T376" s="41" t="inlineStr">
        <is>
          <t>кг</t>
        </is>
      </c>
      <c r="U376" s="673" t="n">
        <v>0</v>
      </c>
      <c r="V376" s="67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3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кор</t>
        </is>
      </c>
      <c r="U377" s="677">
        <f>IFERROR(U374/H374,"0")+IFERROR(U375/H375,"0")+IFERROR(U376/H376,"0")</f>
        <v/>
      </c>
      <c r="V377" s="677">
        <f>IFERROR(V374/H374,"0")+IFERROR(V375/H375,"0")+IFERROR(V376/H376,"0")</f>
        <v/>
      </c>
      <c r="W377" s="677">
        <f>IFERROR(IF(W374="",0,W374),"0")+IFERROR(IF(W375="",0,W375),"0")+IFERROR(IF(W376="",0,W376),"0")</f>
        <v/>
      </c>
      <c r="X377" s="678" t="n"/>
      <c r="Y377" s="67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5" t="n"/>
      <c r="M378" s="676" t="inlineStr">
        <is>
          <t>Итого</t>
        </is>
      </c>
      <c r="N378" s="646" t="n"/>
      <c r="O378" s="646" t="n"/>
      <c r="P378" s="646" t="n"/>
      <c r="Q378" s="646" t="n"/>
      <c r="R378" s="646" t="n"/>
      <c r="S378" s="647" t="n"/>
      <c r="T378" s="43" t="inlineStr">
        <is>
          <t>кг</t>
        </is>
      </c>
      <c r="U378" s="677">
        <f>IFERROR(SUM(U374:U376),"0")</f>
        <v/>
      </c>
      <c r="V378" s="677">
        <f>IFERROR(SUM(V374:V376),"0")</f>
        <v/>
      </c>
      <c r="W378" s="43" t="n"/>
      <c r="X378" s="678" t="n"/>
      <c r="Y378" s="678" t="n"/>
    </row>
    <row r="379" ht="14.25" customHeight="1">
      <c r="A379" s="331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1" t="n"/>
      <c r="Y379" s="331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1" t="n">
        <v>4680115882997</v>
      </c>
      <c r="E380" s="638" t="n"/>
      <c r="F380" s="670" t="n">
        <v>0.13</v>
      </c>
      <c r="G380" s="38" t="n">
        <v>10</v>
      </c>
      <c r="H380" s="670" t="n">
        <v>1.3</v>
      </c>
      <c r="I380" s="67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78" t="inlineStr">
        <is>
          <t>с/в колбасы «Филейбургская с филе сочного окорока» ф/в 0,13 н/о ТМ «Баварушка»</t>
        </is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3" t="inlineStr">
        <is>
          <t>КИ</t>
        </is>
      </c>
    </row>
    <row r="381">
      <c r="A381" s="330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5" t="n"/>
      <c r="M381" s="676" t="inlineStr">
        <is>
          <t>Итого</t>
        </is>
      </c>
      <c r="N381" s="646" t="n"/>
      <c r="O381" s="646" t="n"/>
      <c r="P381" s="646" t="n"/>
      <c r="Q381" s="646" t="n"/>
      <c r="R381" s="646" t="n"/>
      <c r="S381" s="647" t="n"/>
      <c r="T381" s="43" t="inlineStr">
        <is>
          <t>кор</t>
        </is>
      </c>
      <c r="U381" s="677">
        <f>IFERROR(U380/H380,"0")</f>
        <v/>
      </c>
      <c r="V381" s="677">
        <f>IFERROR(V380/H380,"0")</f>
        <v/>
      </c>
      <c r="W381" s="677">
        <f>IFERROR(IF(W380="",0,W380),"0")</f>
        <v/>
      </c>
      <c r="X381" s="678" t="n"/>
      <c r="Y381" s="67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кг</t>
        </is>
      </c>
      <c r="U382" s="677">
        <f>IFERROR(SUM(U380:U380),"0")</f>
        <v/>
      </c>
      <c r="V382" s="677">
        <f>IFERROR(SUM(V380:V380),"0")</f>
        <v/>
      </c>
      <c r="W382" s="43" t="n"/>
      <c r="X382" s="678" t="n"/>
      <c r="Y382" s="678" t="n"/>
    </row>
    <row r="383" ht="16.5" customHeight="1">
      <c r="A383" s="337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7" t="n"/>
      <c r="Y383" s="337" t="n"/>
    </row>
    <row r="384" ht="14.25" customHeight="1">
      <c r="A384" s="331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1" t="n"/>
      <c r="Y384" s="331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1" t="n">
        <v>4607091389388</v>
      </c>
      <c r="E385" s="638" t="n"/>
      <c r="F385" s="670" t="n">
        <v>1.3</v>
      </c>
      <c r="G385" s="38" t="n">
        <v>4</v>
      </c>
      <c r="H385" s="670" t="n">
        <v>5.2</v>
      </c>
      <c r="I385" s="67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1" t="n">
        <v>4607091389364</v>
      </c>
      <c r="E386" s="638" t="n"/>
      <c r="F386" s="670" t="n">
        <v>0.42</v>
      </c>
      <c r="G386" s="38" t="n">
        <v>6</v>
      </c>
      <c r="H386" s="670" t="n">
        <v>2.52</v>
      </c>
      <c r="I386" s="67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>
      <c r="A387" s="330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75" t="n"/>
      <c r="M387" s="676" t="inlineStr">
        <is>
          <t>Итого</t>
        </is>
      </c>
      <c r="N387" s="646" t="n"/>
      <c r="O387" s="646" t="n"/>
      <c r="P387" s="646" t="n"/>
      <c r="Q387" s="646" t="n"/>
      <c r="R387" s="646" t="n"/>
      <c r="S387" s="647" t="n"/>
      <c r="T387" s="43" t="inlineStr">
        <is>
          <t>кор</t>
        </is>
      </c>
      <c r="U387" s="677">
        <f>IFERROR(U385/H385,"0")+IFERROR(U386/H386,"0")</f>
        <v/>
      </c>
      <c r="V387" s="677">
        <f>IFERROR(V385/H385,"0")+IFERROR(V386/H386,"0")</f>
        <v/>
      </c>
      <c r="W387" s="677">
        <f>IFERROR(IF(W385="",0,W385),"0")+IFERROR(IF(W386="",0,W386),"0")</f>
        <v/>
      </c>
      <c r="X387" s="678" t="n"/>
      <c r="Y387" s="67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75" t="n"/>
      <c r="M388" s="676" t="inlineStr">
        <is>
          <t>Итого</t>
        </is>
      </c>
      <c r="N388" s="646" t="n"/>
      <c r="O388" s="646" t="n"/>
      <c r="P388" s="646" t="n"/>
      <c r="Q388" s="646" t="n"/>
      <c r="R388" s="646" t="n"/>
      <c r="S388" s="647" t="n"/>
      <c r="T388" s="43" t="inlineStr">
        <is>
          <t>кг</t>
        </is>
      </c>
      <c r="U388" s="677">
        <f>IFERROR(SUM(U385:U386),"0")</f>
        <v/>
      </c>
      <c r="V388" s="677">
        <f>IFERROR(SUM(V385:V386),"0")</f>
        <v/>
      </c>
      <c r="W388" s="43" t="n"/>
      <c r="X388" s="678" t="n"/>
      <c r="Y388" s="678" t="n"/>
    </row>
    <row r="389" ht="14.25" customHeight="1">
      <c r="A389" s="331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1" t="n"/>
      <c r="Y389" s="331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4301031179</v>
      </c>
      <c r="D390" s="321" t="n">
        <v>4607091389739</v>
      </c>
      <c r="E390" s="638" t="n"/>
      <c r="F390" s="670" t="n">
        <v>0.7</v>
      </c>
      <c r="G390" s="38" t="n">
        <v>6</v>
      </c>
      <c r="H390" s="670" t="n">
        <v>4.2</v>
      </c>
      <c r="I390" s="670" t="n">
        <v>4.43</v>
      </c>
      <c r="J390" s="38" t="n">
        <v>156</v>
      </c>
      <c r="K390" s="39" t="inlineStr">
        <is>
          <t>СК2</t>
        </is>
      </c>
      <c r="L390" s="38" t="n">
        <v>45</v>
      </c>
      <c r="M390" s="8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0</v>
      </c>
      <c r="V390" s="67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6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1" t="n">
        <v>4680115883048</v>
      </c>
      <c r="E391" s="638" t="n"/>
      <c r="F391" s="670" t="n">
        <v>1</v>
      </c>
      <c r="G391" s="38" t="n">
        <v>4</v>
      </c>
      <c r="H391" s="670" t="n">
        <v>4</v>
      </c>
      <c r="I391" s="67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77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1" t="n">
        <v>4607091389425</v>
      </c>
      <c r="E392" s="638" t="n"/>
      <c r="F392" s="670" t="n">
        <v>0.35</v>
      </c>
      <c r="G392" s="38" t="n">
        <v>6</v>
      </c>
      <c r="H392" s="670" t="n">
        <v>2.1</v>
      </c>
      <c r="I392" s="67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72" t="n"/>
      <c r="O392" s="672" t="n"/>
      <c r="P392" s="672" t="n"/>
      <c r="Q392" s="638" t="n"/>
      <c r="R392" s="40" t="inlineStr"/>
      <c r="S392" s="40" t="inlineStr"/>
      <c r="T392" s="41" t="inlineStr">
        <is>
          <t>кг</t>
        </is>
      </c>
      <c r="U392" s="673" t="n">
        <v>0</v>
      </c>
      <c r="V392" s="67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78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1" t="n">
        <v>4680115882911</v>
      </c>
      <c r="E393" s="638" t="n"/>
      <c r="F393" s="670" t="n">
        <v>0.4</v>
      </c>
      <c r="G393" s="38" t="n">
        <v>6</v>
      </c>
      <c r="H393" s="670" t="n">
        <v>2.4</v>
      </c>
      <c r="I393" s="67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84" t="inlineStr">
        <is>
          <t>П/к колбасы «Балыкбургская по-баварски» Фикс.вес 0,4 н/о мгс ТМ «Баварушка»</t>
        </is>
      </c>
      <c r="N393" s="672" t="n"/>
      <c r="O393" s="672" t="n"/>
      <c r="P393" s="672" t="n"/>
      <c r="Q393" s="638" t="n"/>
      <c r="R393" s="40" t="inlineStr"/>
      <c r="S393" s="40" t="inlineStr"/>
      <c r="T393" s="41" t="inlineStr">
        <is>
          <t>кг</t>
        </is>
      </c>
      <c r="U393" s="673" t="n">
        <v>0</v>
      </c>
      <c r="V393" s="67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79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1" t="n">
        <v>4680115880771</v>
      </c>
      <c r="E394" s="638" t="n"/>
      <c r="F394" s="670" t="n">
        <v>0.28</v>
      </c>
      <c r="G394" s="38" t="n">
        <v>6</v>
      </c>
      <c r="H394" s="670" t="n">
        <v>1.68</v>
      </c>
      <c r="I394" s="67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72" t="n"/>
      <c r="O394" s="672" t="n"/>
      <c r="P394" s="672" t="n"/>
      <c r="Q394" s="638" t="n"/>
      <c r="R394" s="40" t="inlineStr"/>
      <c r="S394" s="40" t="inlineStr"/>
      <c r="T394" s="41" t="inlineStr">
        <is>
          <t>кг</t>
        </is>
      </c>
      <c r="U394" s="673" t="n">
        <v>0</v>
      </c>
      <c r="V394" s="67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0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1" t="n">
        <v>4607091389500</v>
      </c>
      <c r="E395" s="638" t="n"/>
      <c r="F395" s="670" t="n">
        <v>0.35</v>
      </c>
      <c r="G395" s="38" t="n">
        <v>6</v>
      </c>
      <c r="H395" s="670" t="n">
        <v>2.1</v>
      </c>
      <c r="I395" s="67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1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1" t="n">
        <v>4680115881983</v>
      </c>
      <c r="E396" s="638" t="n"/>
      <c r="F396" s="670" t="n">
        <v>0.28</v>
      </c>
      <c r="G396" s="38" t="n">
        <v>4</v>
      </c>
      <c r="H396" s="670" t="n">
        <v>1.12</v>
      </c>
      <c r="I396" s="67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8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72" t="n"/>
      <c r="O396" s="672" t="n"/>
      <c r="P396" s="672" t="n"/>
      <c r="Q396" s="638" t="n"/>
      <c r="R396" s="40" t="inlineStr"/>
      <c r="S396" s="40" t="inlineStr"/>
      <c r="T396" s="41" t="inlineStr">
        <is>
          <t>кг</t>
        </is>
      </c>
      <c r="U396" s="673" t="n">
        <v>0</v>
      </c>
      <c r="V396" s="67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3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кор</t>
        </is>
      </c>
      <c r="U397" s="677">
        <f>IFERROR(U390/H390,"0")+IFERROR(U391/H391,"0")+IFERROR(U392/H392,"0")+IFERROR(U393/H393,"0")+IFERROR(U394/H394,"0")+IFERROR(U395/H395,"0")+IFERROR(U396/H396,"0")</f>
        <v/>
      </c>
      <c r="V397" s="677">
        <f>IFERROR(V390/H390,"0")+IFERROR(V391/H391,"0")+IFERROR(V392/H392,"0")+IFERROR(V393/H393,"0")+IFERROR(V394/H394,"0")+IFERROR(V395/H395,"0")+IFERROR(V396/H396,"0")</f>
        <v/>
      </c>
      <c r="W397" s="67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78" t="n"/>
      <c r="Y397" s="67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5" t="n"/>
      <c r="M398" s="676" t="inlineStr">
        <is>
          <t>Итого</t>
        </is>
      </c>
      <c r="N398" s="646" t="n"/>
      <c r="O398" s="646" t="n"/>
      <c r="P398" s="646" t="n"/>
      <c r="Q398" s="646" t="n"/>
      <c r="R398" s="646" t="n"/>
      <c r="S398" s="647" t="n"/>
      <c r="T398" s="43" t="inlineStr">
        <is>
          <t>кг</t>
        </is>
      </c>
      <c r="U398" s="677">
        <f>IFERROR(SUM(U390:U396),"0")</f>
        <v/>
      </c>
      <c r="V398" s="677">
        <f>IFERROR(SUM(V390:V396),"0")</f>
        <v/>
      </c>
      <c r="W398" s="43" t="n"/>
      <c r="X398" s="678" t="n"/>
      <c r="Y398" s="678" t="n"/>
    </row>
    <row r="399" ht="14.25" customHeight="1">
      <c r="A399" s="331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1" t="n">
        <v>4680115883000</v>
      </c>
      <c r="E400" s="638" t="n"/>
      <c r="F400" s="670" t="n">
        <v>0.03</v>
      </c>
      <c r="G400" s="38" t="n">
        <v>20</v>
      </c>
      <c r="H400" s="670" t="n">
        <v>0.6</v>
      </c>
      <c r="I400" s="670" t="n">
        <v>0.63</v>
      </c>
      <c r="J400" s="38" t="n">
        <v>350</v>
      </c>
      <c r="K400" s="39" t="inlineStr">
        <is>
          <t>ДК</t>
        </is>
      </c>
      <c r="L400" s="38" t="n">
        <v>60</v>
      </c>
      <c r="M400" s="88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72" t="n"/>
      <c r="O400" s="672" t="n"/>
      <c r="P400" s="672" t="n"/>
      <c r="Q400" s="638" t="n"/>
      <c r="R400" s="40" t="inlineStr"/>
      <c r="S400" s="40" t="inlineStr"/>
      <c r="T400" s="41" t="inlineStr">
        <is>
          <t>кг</t>
        </is>
      </c>
      <c r="U400" s="673" t="n">
        <v>0</v>
      </c>
      <c r="V400" s="67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30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кор</t>
        </is>
      </c>
      <c r="U401" s="677">
        <f>IFERROR(U400/H400,"0")</f>
        <v/>
      </c>
      <c r="V401" s="677">
        <f>IFERROR(V400/H400,"0")</f>
        <v/>
      </c>
      <c r="W401" s="677">
        <f>IFERROR(IF(W400="",0,W400),"0")</f>
        <v/>
      </c>
      <c r="X401" s="678" t="n"/>
      <c r="Y401" s="67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5" t="n"/>
      <c r="M402" s="676" t="inlineStr">
        <is>
          <t>Итого</t>
        </is>
      </c>
      <c r="N402" s="646" t="n"/>
      <c r="O402" s="646" t="n"/>
      <c r="P402" s="646" t="n"/>
      <c r="Q402" s="646" t="n"/>
      <c r="R402" s="646" t="n"/>
      <c r="S402" s="647" t="n"/>
      <c r="T402" s="43" t="inlineStr">
        <is>
          <t>кг</t>
        </is>
      </c>
      <c r="U402" s="677">
        <f>IFERROR(SUM(U400:U400),"0")</f>
        <v/>
      </c>
      <c r="V402" s="677">
        <f>IFERROR(SUM(V400:V400),"0")</f>
        <v/>
      </c>
      <c r="W402" s="43" t="n"/>
      <c r="X402" s="678" t="n"/>
      <c r="Y402" s="678" t="n"/>
    </row>
    <row r="403" ht="14.25" customHeight="1">
      <c r="A403" s="331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1" t="n"/>
      <c r="Y403" s="331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1" t="n">
        <v>4680115882980</v>
      </c>
      <c r="E404" s="638" t="n"/>
      <c r="F404" s="670" t="n">
        <v>0.13</v>
      </c>
      <c r="G404" s="38" t="n">
        <v>10</v>
      </c>
      <c r="H404" s="670" t="n">
        <v>1.3</v>
      </c>
      <c r="I404" s="67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72" t="n"/>
      <c r="O404" s="672" t="n"/>
      <c r="P404" s="672" t="n"/>
      <c r="Q404" s="638" t="n"/>
      <c r="R404" s="40" t="inlineStr"/>
      <c r="S404" s="40" t="inlineStr"/>
      <c r="T404" s="41" t="inlineStr">
        <is>
          <t>кг</t>
        </is>
      </c>
      <c r="U404" s="673" t="n">
        <v>0</v>
      </c>
      <c r="V404" s="67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4" t="inlineStr">
        <is>
          <t>КИ</t>
        </is>
      </c>
    </row>
    <row r="405">
      <c r="A405" s="330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5" t="n"/>
      <c r="M405" s="676" t="inlineStr">
        <is>
          <t>Итого</t>
        </is>
      </c>
      <c r="N405" s="646" t="n"/>
      <c r="O405" s="646" t="n"/>
      <c r="P405" s="646" t="n"/>
      <c r="Q405" s="646" t="n"/>
      <c r="R405" s="646" t="n"/>
      <c r="S405" s="647" t="n"/>
      <c r="T405" s="43" t="inlineStr">
        <is>
          <t>кор</t>
        </is>
      </c>
      <c r="U405" s="677">
        <f>IFERROR(U404/H404,"0")</f>
        <v/>
      </c>
      <c r="V405" s="677">
        <f>IFERROR(V404/H404,"0")</f>
        <v/>
      </c>
      <c r="W405" s="677">
        <f>IFERROR(IF(W404="",0,W404),"0")</f>
        <v/>
      </c>
      <c r="X405" s="678" t="n"/>
      <c r="Y405" s="67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75" t="n"/>
      <c r="M406" s="676" t="inlineStr">
        <is>
          <t>Итого</t>
        </is>
      </c>
      <c r="N406" s="646" t="n"/>
      <c r="O406" s="646" t="n"/>
      <c r="P406" s="646" t="n"/>
      <c r="Q406" s="646" t="n"/>
      <c r="R406" s="646" t="n"/>
      <c r="S406" s="647" t="n"/>
      <c r="T406" s="43" t="inlineStr">
        <is>
          <t>кг</t>
        </is>
      </c>
      <c r="U406" s="677">
        <f>IFERROR(SUM(U404:U404),"0")</f>
        <v/>
      </c>
      <c r="V406" s="677">
        <f>IFERROR(SUM(V404:V404),"0")</f>
        <v/>
      </c>
      <c r="W406" s="43" t="n"/>
      <c r="X406" s="678" t="n"/>
      <c r="Y406" s="678" t="n"/>
    </row>
    <row r="407" ht="27.75" customHeight="1">
      <c r="A407" s="336" t="inlineStr">
        <is>
          <t>Дугушка</t>
        </is>
      </c>
      <c r="B407" s="669" t="n"/>
      <c r="C407" s="669" t="n"/>
      <c r="D407" s="669" t="n"/>
      <c r="E407" s="669" t="n"/>
      <c r="F407" s="669" t="n"/>
      <c r="G407" s="669" t="n"/>
      <c r="H407" s="669" t="n"/>
      <c r="I407" s="669" t="n"/>
      <c r="J407" s="669" t="n"/>
      <c r="K407" s="669" t="n"/>
      <c r="L407" s="669" t="n"/>
      <c r="M407" s="669" t="n"/>
      <c r="N407" s="669" t="n"/>
      <c r="O407" s="669" t="n"/>
      <c r="P407" s="669" t="n"/>
      <c r="Q407" s="669" t="n"/>
      <c r="R407" s="669" t="n"/>
      <c r="S407" s="669" t="n"/>
      <c r="T407" s="669" t="n"/>
      <c r="U407" s="669" t="n"/>
      <c r="V407" s="669" t="n"/>
      <c r="W407" s="669" t="n"/>
      <c r="X407" s="55" t="n"/>
      <c r="Y407" s="55" t="n"/>
    </row>
    <row r="408" ht="16.5" customHeight="1">
      <c r="A408" s="337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7" t="n"/>
      <c r="Y408" s="337" t="n"/>
    </row>
    <row r="409" ht="14.25" customHeight="1">
      <c r="A409" s="331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1" t="n"/>
      <c r="Y409" s="331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1" t="n">
        <v>4607091389067</v>
      </c>
      <c r="E410" s="638" t="n"/>
      <c r="F410" s="670" t="n">
        <v>0.88</v>
      </c>
      <c r="G410" s="38" t="n">
        <v>6</v>
      </c>
      <c r="H410" s="670" t="n">
        <v>5.28</v>
      </c>
      <c r="I410" s="67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5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1" t="n">
        <v>4607091383522</v>
      </c>
      <c r="E411" s="638" t="n"/>
      <c r="F411" s="670" t="n">
        <v>0.88</v>
      </c>
      <c r="G411" s="38" t="n">
        <v>6</v>
      </c>
      <c r="H411" s="670" t="n">
        <v>5.28</v>
      </c>
      <c r="I411" s="67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0</v>
      </c>
      <c r="V411" s="67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6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1" t="n">
        <v>4607091384437</v>
      </c>
      <c r="E412" s="638" t="n"/>
      <c r="F412" s="670" t="n">
        <v>0.88</v>
      </c>
      <c r="G412" s="38" t="n">
        <v>6</v>
      </c>
      <c r="H412" s="670" t="n">
        <v>5.28</v>
      </c>
      <c r="I412" s="67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0</v>
      </c>
      <c r="V412" s="67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87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1" t="n">
        <v>4607091389104</v>
      </c>
      <c r="E413" s="638" t="n"/>
      <c r="F413" s="670" t="n">
        <v>0.88</v>
      </c>
      <c r="G413" s="38" t="n">
        <v>6</v>
      </c>
      <c r="H413" s="670" t="n">
        <v>5.28</v>
      </c>
      <c r="I413" s="67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0</v>
      </c>
      <c r="V413" s="67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88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1" t="n">
        <v>4680115880603</v>
      </c>
      <c r="E414" s="638" t="n"/>
      <c r="F414" s="670" t="n">
        <v>0.6</v>
      </c>
      <c r="G414" s="38" t="n">
        <v>6</v>
      </c>
      <c r="H414" s="670" t="n">
        <v>3.6</v>
      </c>
      <c r="I414" s="67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72" t="n"/>
      <c r="O414" s="672" t="n"/>
      <c r="P414" s="672" t="n"/>
      <c r="Q414" s="638" t="n"/>
      <c r="R414" s="40" t="inlineStr"/>
      <c r="S414" s="40" t="inlineStr"/>
      <c r="T414" s="41" t="inlineStr">
        <is>
          <t>кг</t>
        </is>
      </c>
      <c r="U414" s="673" t="n">
        <v>0</v>
      </c>
      <c r="V414" s="67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89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1" t="n">
        <v>4607091389999</v>
      </c>
      <c r="E415" s="638" t="n"/>
      <c r="F415" s="670" t="n">
        <v>0.6</v>
      </c>
      <c r="G415" s="38" t="n">
        <v>6</v>
      </c>
      <c r="H415" s="670" t="n">
        <v>3.6</v>
      </c>
      <c r="I415" s="67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72" t="n"/>
      <c r="O415" s="672" t="n"/>
      <c r="P415" s="672" t="n"/>
      <c r="Q415" s="638" t="n"/>
      <c r="R415" s="40" t="inlineStr"/>
      <c r="S415" s="40" t="inlineStr"/>
      <c r="T415" s="41" t="inlineStr">
        <is>
          <t>кг</t>
        </is>
      </c>
      <c r="U415" s="673" t="n">
        <v>0</v>
      </c>
      <c r="V415" s="67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0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1" t="n">
        <v>4680115882782</v>
      </c>
      <c r="E416" s="638" t="n"/>
      <c r="F416" s="670" t="n">
        <v>0.6</v>
      </c>
      <c r="G416" s="38" t="n">
        <v>6</v>
      </c>
      <c r="H416" s="670" t="n">
        <v>3.6</v>
      </c>
      <c r="I416" s="67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72" t="n"/>
      <c r="O416" s="672" t="n"/>
      <c r="P416" s="672" t="n"/>
      <c r="Q416" s="638" t="n"/>
      <c r="R416" s="40" t="inlineStr"/>
      <c r="S416" s="40" t="inlineStr"/>
      <c r="T416" s="41" t="inlineStr">
        <is>
          <t>кг</t>
        </is>
      </c>
      <c r="U416" s="673" t="n">
        <v>0</v>
      </c>
      <c r="V416" s="67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1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1" t="n">
        <v>4607091389098</v>
      </c>
      <c r="E417" s="638" t="n"/>
      <c r="F417" s="670" t="n">
        <v>0.4</v>
      </c>
      <c r="G417" s="38" t="n">
        <v>6</v>
      </c>
      <c r="H417" s="670" t="n">
        <v>2.4</v>
      </c>
      <c r="I417" s="67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0</v>
      </c>
      <c r="V417" s="67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1" t="n">
        <v>4607091389982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3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IFERROR(U410/H410,"0")+IFERROR(U411/H411,"0")+IFERROR(U412/H412,"0")+IFERROR(U413/H413,"0")+IFERROR(U414/H414,"0")+IFERROR(U415/H415,"0")+IFERROR(U416/H416,"0")+IFERROR(U417/H417,"0")+IFERROR(U418/H418,"0")</f>
        <v/>
      </c>
      <c r="V419" s="677">
        <f>IFERROR(V410/H410,"0")+IFERROR(V411/H411,"0")+IFERROR(V412/H412,"0")+IFERROR(V413/H413,"0")+IFERROR(V414/H414,"0")+IFERROR(V415/H415,"0")+IFERROR(V416/H416,"0")+IFERROR(V417/H417,"0")+IFERROR(V418/H418,"0")</f>
        <v/>
      </c>
      <c r="W419" s="6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IFERROR(SUM(U410:U418),"0")</f>
        <v/>
      </c>
      <c r="V420" s="677">
        <f>IFERROR(SUM(V410:V418),"0")</f>
        <v/>
      </c>
      <c r="W420" s="43" t="n"/>
      <c r="X420" s="678" t="n"/>
      <c r="Y420" s="678" t="n"/>
    </row>
    <row r="421" ht="14.25" customHeight="1">
      <c r="A421" s="331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1" t="n"/>
      <c r="Y421" s="331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1" t="n">
        <v>4607091388930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899">
        <f>HYPERLINK("https://abi.ru/products/Охлажденные/Дугушка/Дугушка/Ветчины/P003146/","Ветчины Дугушка Дугушка Вес б/о Дугушка")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1" t="n">
        <v>4680115880054</v>
      </c>
      <c r="E423" s="638" t="n"/>
      <c r="F423" s="670" t="n">
        <v>0.6</v>
      </c>
      <c r="G423" s="38" t="n">
        <v>6</v>
      </c>
      <c r="H423" s="670" t="n">
        <v>3.6</v>
      </c>
      <c r="I423" s="67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00">
        <f>HYPERLINK("https://abi.ru/products/Охлажденные/Дугушка/Дугушка/Ветчины/P002993/","Ветчины «Дугушка» Фикс.вес 0,6 П/а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5" t="inlineStr">
        <is>
          <t>КИ</t>
        </is>
      </c>
    </row>
    <row r="424">
      <c r="A424" s="330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5" t="n"/>
      <c r="M424" s="676" t="inlineStr">
        <is>
          <t>Итого</t>
        </is>
      </c>
      <c r="N424" s="646" t="n"/>
      <c r="O424" s="646" t="n"/>
      <c r="P424" s="646" t="n"/>
      <c r="Q424" s="646" t="n"/>
      <c r="R424" s="646" t="n"/>
      <c r="S424" s="647" t="n"/>
      <c r="T424" s="43" t="inlineStr">
        <is>
          <t>кор</t>
        </is>
      </c>
      <c r="U424" s="677">
        <f>IFERROR(U422/H422,"0")+IFERROR(U423/H423,"0")</f>
        <v/>
      </c>
      <c r="V424" s="677">
        <f>IFERROR(V422/H422,"0")+IFERROR(V423/H423,"0")</f>
        <v/>
      </c>
      <c r="W424" s="677">
        <f>IFERROR(IF(W422="",0,W422),"0")+IFERROR(IF(W423="",0,W423),"0")</f>
        <v/>
      </c>
      <c r="X424" s="678" t="n"/>
      <c r="Y424" s="67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5" t="n"/>
      <c r="M425" s="676" t="inlineStr">
        <is>
          <t>Итого</t>
        </is>
      </c>
      <c r="N425" s="646" t="n"/>
      <c r="O425" s="646" t="n"/>
      <c r="P425" s="646" t="n"/>
      <c r="Q425" s="646" t="n"/>
      <c r="R425" s="646" t="n"/>
      <c r="S425" s="647" t="n"/>
      <c r="T425" s="43" t="inlineStr">
        <is>
          <t>кг</t>
        </is>
      </c>
      <c r="U425" s="677">
        <f>IFERROR(SUM(U422:U423),"0")</f>
        <v/>
      </c>
      <c r="V425" s="677">
        <f>IFERROR(SUM(V422:V423),"0")</f>
        <v/>
      </c>
      <c r="W425" s="43" t="n"/>
      <c r="X425" s="678" t="n"/>
      <c r="Y425" s="678" t="n"/>
    </row>
    <row r="426" ht="14.25" customHeight="1">
      <c r="A426" s="331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1" t="n"/>
      <c r="Y426" s="331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1" t="n">
        <v>4680115883116</v>
      </c>
      <c r="E427" s="638" t="n"/>
      <c r="F427" s="670" t="n">
        <v>0.88</v>
      </c>
      <c r="G427" s="38" t="n">
        <v>6</v>
      </c>
      <c r="H427" s="670" t="n">
        <v>5.28</v>
      </c>
      <c r="I427" s="67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0</v>
      </c>
      <c r="V427" s="67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6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1" t="n">
        <v>4680115883093</v>
      </c>
      <c r="E428" s="638" t="n"/>
      <c r="F428" s="670" t="n">
        <v>0.88</v>
      </c>
      <c r="G428" s="38" t="n">
        <v>6</v>
      </c>
      <c r="H428" s="670" t="n">
        <v>5.28</v>
      </c>
      <c r="I428" s="67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72" t="n"/>
      <c r="O428" s="672" t="n"/>
      <c r="P428" s="672" t="n"/>
      <c r="Q428" s="638" t="n"/>
      <c r="R428" s="40" t="inlineStr"/>
      <c r="S428" s="40" t="inlineStr"/>
      <c r="T428" s="41" t="inlineStr">
        <is>
          <t>кг</t>
        </is>
      </c>
      <c r="U428" s="673" t="n">
        <v>0</v>
      </c>
      <c r="V428" s="67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297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1" t="n">
        <v>4680115883109</v>
      </c>
      <c r="E429" s="638" t="n"/>
      <c r="F429" s="670" t="n">
        <v>0.88</v>
      </c>
      <c r="G429" s="38" t="n">
        <v>6</v>
      </c>
      <c r="H429" s="670" t="n">
        <v>5.28</v>
      </c>
      <c r="I429" s="67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72" t="n"/>
      <c r="O429" s="672" t="n"/>
      <c r="P429" s="672" t="n"/>
      <c r="Q429" s="638" t="n"/>
      <c r="R429" s="40" t="inlineStr"/>
      <c r="S429" s="40" t="inlineStr"/>
      <c r="T429" s="41" t="inlineStr">
        <is>
          <t>кг</t>
        </is>
      </c>
      <c r="U429" s="673" t="n">
        <v>0</v>
      </c>
      <c r="V429" s="67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298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1" t="n">
        <v>4680115882072</v>
      </c>
      <c r="E430" s="638" t="n"/>
      <c r="F430" s="670" t="n">
        <v>0.6</v>
      </c>
      <c r="G430" s="38" t="n">
        <v>6</v>
      </c>
      <c r="H430" s="670" t="n">
        <v>3.6</v>
      </c>
      <c r="I430" s="67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04" t="inlineStr">
        <is>
          <t>В/к колбасы «Рубленая Запеченная» Фикс.вес 0,6 Вектор ТМ «Дугушка»</t>
        </is>
      </c>
      <c r="N430" s="672" t="n"/>
      <c r="O430" s="672" t="n"/>
      <c r="P430" s="672" t="n"/>
      <c r="Q430" s="638" t="n"/>
      <c r="R430" s="40" t="inlineStr"/>
      <c r="S430" s="40" t="inlineStr"/>
      <c r="T430" s="41" t="inlineStr">
        <is>
          <t>кг</t>
        </is>
      </c>
      <c r="U430" s="673" t="n">
        <v>0</v>
      </c>
      <c r="V430" s="67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299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1" t="n">
        <v>4680115882102</v>
      </c>
      <c r="E431" s="638" t="n"/>
      <c r="F431" s="670" t="n">
        <v>0.6</v>
      </c>
      <c r="G431" s="38" t="n">
        <v>6</v>
      </c>
      <c r="H431" s="670" t="n">
        <v>3.6</v>
      </c>
      <c r="I431" s="67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05" t="inlineStr">
        <is>
          <t>В/к колбасы «Салями Запеченая» Фикс.вес 0,6 Вектор ТМ «Дугушка»</t>
        </is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1" t="n">
        <v>4680115882096</v>
      </c>
      <c r="E432" s="638" t="n"/>
      <c r="F432" s="670" t="n">
        <v>0.6</v>
      </c>
      <c r="G432" s="38" t="n">
        <v>6</v>
      </c>
      <c r="H432" s="670" t="n">
        <v>3.6</v>
      </c>
      <c r="I432" s="67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06" t="inlineStr">
        <is>
          <t>В/к колбасы «Сервелат Запеченный» Фикс.вес 0,6 Вектор ТМ «Дугушка»</t>
        </is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30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IFERROR(U427/H427,"0")+IFERROR(U428/H428,"0")+IFERROR(U429/H429,"0")+IFERROR(U430/H430,"0")+IFERROR(U431/H431,"0")+IFERROR(U432/H432,"0")</f>
        <v/>
      </c>
      <c r="V433" s="677">
        <f>IFERROR(V427/H427,"0")+IFERROR(V428/H428,"0")+IFERROR(V429/H429,"0")+IFERROR(V430/H430,"0")+IFERROR(V431/H431,"0")+IFERROR(V432/H432,"0")</f>
        <v/>
      </c>
      <c r="W433" s="677">
        <f>IFERROR(IF(W427="",0,W427),"0")+IFERROR(IF(W428="",0,W428),"0")+IFERROR(IF(W429="",0,W429),"0")+IFERROR(IF(W430="",0,W430),"0")+IFERROR(IF(W431="",0,W431),"0")+IFERROR(IF(W432="",0,W432),"0")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IFERROR(SUM(U427:U432),"0")</f>
        <v/>
      </c>
      <c r="V434" s="677">
        <f>IFERROR(SUM(V427:V432),"0")</f>
        <v/>
      </c>
      <c r="W434" s="43" t="n"/>
      <c r="X434" s="678" t="n"/>
      <c r="Y434" s="678" t="n"/>
    </row>
    <row r="435" ht="14.25" customHeight="1">
      <c r="A435" s="331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1" t="n">
        <v>4607091383409</v>
      </c>
      <c r="E436" s="638" t="n"/>
      <c r="F436" s="670" t="n">
        <v>1.3</v>
      </c>
      <c r="G436" s="38" t="n">
        <v>6</v>
      </c>
      <c r="H436" s="670" t="n">
        <v>7.8</v>
      </c>
      <c r="I436" s="67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2" t="n"/>
      <c r="O436" s="672" t="n"/>
      <c r="P436" s="672" t="n"/>
      <c r="Q436" s="638" t="n"/>
      <c r="R436" s="40" t="inlineStr"/>
      <c r="S436" s="40" t="inlineStr"/>
      <c r="T436" s="41" t="inlineStr">
        <is>
          <t>кг</t>
        </is>
      </c>
      <c r="U436" s="673" t="n">
        <v>0</v>
      </c>
      <c r="V436" s="67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2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1" t="n">
        <v>4607091383416</v>
      </c>
      <c r="E437" s="638" t="n"/>
      <c r="F437" s="670" t="n">
        <v>1.3</v>
      </c>
      <c r="G437" s="38" t="n">
        <v>6</v>
      </c>
      <c r="H437" s="670" t="n">
        <v>7.8</v>
      </c>
      <c r="I437" s="67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2" t="n"/>
      <c r="O437" s="672" t="n"/>
      <c r="P437" s="672" t="n"/>
      <c r="Q437" s="638" t="n"/>
      <c r="R437" s="40" t="inlineStr"/>
      <c r="S437" s="40" t="inlineStr"/>
      <c r="T437" s="41" t="inlineStr">
        <is>
          <t>кг</t>
        </is>
      </c>
      <c r="U437" s="673" t="n">
        <v>0</v>
      </c>
      <c r="V437" s="67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3" t="inlineStr">
        <is>
          <t>КИ</t>
        </is>
      </c>
    </row>
    <row r="438">
      <c r="A438" s="330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5" t="n"/>
      <c r="M438" s="676" t="inlineStr">
        <is>
          <t>Итого</t>
        </is>
      </c>
      <c r="N438" s="646" t="n"/>
      <c r="O438" s="646" t="n"/>
      <c r="P438" s="646" t="n"/>
      <c r="Q438" s="646" t="n"/>
      <c r="R438" s="646" t="n"/>
      <c r="S438" s="647" t="n"/>
      <c r="T438" s="43" t="inlineStr">
        <is>
          <t>кор</t>
        </is>
      </c>
      <c r="U438" s="677">
        <f>IFERROR(U436/H436,"0")+IFERROR(U437/H437,"0")</f>
        <v/>
      </c>
      <c r="V438" s="677">
        <f>IFERROR(V436/H436,"0")+IFERROR(V437/H437,"0")</f>
        <v/>
      </c>
      <c r="W438" s="677">
        <f>IFERROR(IF(W436="",0,W436),"0")+IFERROR(IF(W437="",0,W437),"0")</f>
        <v/>
      </c>
      <c r="X438" s="678" t="n"/>
      <c r="Y438" s="67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5" t="n"/>
      <c r="M439" s="676" t="inlineStr">
        <is>
          <t>Итого</t>
        </is>
      </c>
      <c r="N439" s="646" t="n"/>
      <c r="O439" s="646" t="n"/>
      <c r="P439" s="646" t="n"/>
      <c r="Q439" s="646" t="n"/>
      <c r="R439" s="646" t="n"/>
      <c r="S439" s="647" t="n"/>
      <c r="T439" s="43" t="inlineStr">
        <is>
          <t>кг</t>
        </is>
      </c>
      <c r="U439" s="677">
        <f>IFERROR(SUM(U436:U437),"0")</f>
        <v/>
      </c>
      <c r="V439" s="677">
        <f>IFERROR(SUM(V436:V437),"0")</f>
        <v/>
      </c>
      <c r="W439" s="43" t="n"/>
      <c r="X439" s="678" t="n"/>
      <c r="Y439" s="678" t="n"/>
    </row>
    <row r="440" ht="27.75" customHeight="1">
      <c r="A440" s="336" t="inlineStr">
        <is>
          <t>Зареченские</t>
        </is>
      </c>
      <c r="B440" s="669" t="n"/>
      <c r="C440" s="669" t="n"/>
      <c r="D440" s="669" t="n"/>
      <c r="E440" s="669" t="n"/>
      <c r="F440" s="669" t="n"/>
      <c r="G440" s="669" t="n"/>
      <c r="H440" s="669" t="n"/>
      <c r="I440" s="669" t="n"/>
      <c r="J440" s="669" t="n"/>
      <c r="K440" s="669" t="n"/>
      <c r="L440" s="669" t="n"/>
      <c r="M440" s="669" t="n"/>
      <c r="N440" s="669" t="n"/>
      <c r="O440" s="669" t="n"/>
      <c r="P440" s="669" t="n"/>
      <c r="Q440" s="669" t="n"/>
      <c r="R440" s="669" t="n"/>
      <c r="S440" s="669" t="n"/>
      <c r="T440" s="669" t="n"/>
      <c r="U440" s="669" t="n"/>
      <c r="V440" s="669" t="n"/>
      <c r="W440" s="669" t="n"/>
      <c r="X440" s="55" t="n"/>
      <c r="Y440" s="55" t="n"/>
    </row>
    <row r="441" ht="16.5" customHeight="1">
      <c r="A441" s="337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7" t="n"/>
      <c r="Y441" s="337" t="n"/>
    </row>
    <row r="442" ht="14.25" customHeight="1">
      <c r="A442" s="331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1" t="n"/>
      <c r="Y442" s="331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1" t="n">
        <v>4680115881099</v>
      </c>
      <c r="E443" s="638" t="n"/>
      <c r="F443" s="670" t="n">
        <v>1.5</v>
      </c>
      <c r="G443" s="38" t="n">
        <v>8</v>
      </c>
      <c r="H443" s="670" t="n">
        <v>12</v>
      </c>
      <c r="I443" s="67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09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1" t="n">
        <v>4680115881150</v>
      </c>
      <c r="E444" s="638" t="n"/>
      <c r="F444" s="670" t="n">
        <v>1.5</v>
      </c>
      <c r="G444" s="38" t="n">
        <v>8</v>
      </c>
      <c r="H444" s="670" t="n">
        <v>12</v>
      </c>
      <c r="I444" s="67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>
      <c r="A445" s="330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5" t="n"/>
      <c r="M445" s="676" t="inlineStr">
        <is>
          <t>Итого</t>
        </is>
      </c>
      <c r="N445" s="646" t="n"/>
      <c r="O445" s="646" t="n"/>
      <c r="P445" s="646" t="n"/>
      <c r="Q445" s="646" t="n"/>
      <c r="R445" s="646" t="n"/>
      <c r="S445" s="647" t="n"/>
      <c r="T445" s="43" t="inlineStr">
        <is>
          <t>кор</t>
        </is>
      </c>
      <c r="U445" s="677">
        <f>IFERROR(U443/H443,"0")+IFERROR(U444/H444,"0")</f>
        <v/>
      </c>
      <c r="V445" s="677">
        <f>IFERROR(V443/H443,"0")+IFERROR(V444/H444,"0")</f>
        <v/>
      </c>
      <c r="W445" s="677">
        <f>IFERROR(IF(W443="",0,W443),"0")+IFERROR(IF(W444="",0,W444),"0")</f>
        <v/>
      </c>
      <c r="X445" s="678" t="n"/>
      <c r="Y445" s="67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кг</t>
        </is>
      </c>
      <c r="U446" s="677">
        <f>IFERROR(SUM(U443:U444),"0")</f>
        <v/>
      </c>
      <c r="V446" s="677">
        <f>IFERROR(SUM(V443:V444),"0")</f>
        <v/>
      </c>
      <c r="W446" s="43" t="n"/>
      <c r="X446" s="678" t="n"/>
      <c r="Y446" s="678" t="n"/>
    </row>
    <row r="447" ht="14.25" customHeight="1">
      <c r="A447" s="331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1" t="n"/>
      <c r="Y447" s="331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21" t="n">
        <v>4680115881112</v>
      </c>
      <c r="E448" s="638" t="n"/>
      <c r="F448" s="670" t="n">
        <v>1.35</v>
      </c>
      <c r="G448" s="38" t="n">
        <v>8</v>
      </c>
      <c r="H448" s="670" t="n">
        <v>10.8</v>
      </c>
      <c r="I448" s="67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2" t="n"/>
      <c r="O448" s="672" t="n"/>
      <c r="P448" s="672" t="n"/>
      <c r="Q448" s="638" t="n"/>
      <c r="R448" s="40" t="inlineStr"/>
      <c r="S448" s="40" t="inlineStr"/>
      <c r="T448" s="41" t="inlineStr">
        <is>
          <t>кг</t>
        </is>
      </c>
      <c r="U448" s="673" t="n">
        <v>0</v>
      </c>
      <c r="V448" s="67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6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21" t="n">
        <v>4680115881129</v>
      </c>
      <c r="E449" s="638" t="n"/>
      <c r="F449" s="670" t="n">
        <v>1.8</v>
      </c>
      <c r="G449" s="38" t="n">
        <v>6</v>
      </c>
      <c r="H449" s="670" t="n">
        <v>10.8</v>
      </c>
      <c r="I449" s="670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>
      <c r="A450" s="330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5" t="n"/>
      <c r="M450" s="676" t="inlineStr">
        <is>
          <t>Итого</t>
        </is>
      </c>
      <c r="N450" s="646" t="n"/>
      <c r="O450" s="646" t="n"/>
      <c r="P450" s="646" t="n"/>
      <c r="Q450" s="646" t="n"/>
      <c r="R450" s="646" t="n"/>
      <c r="S450" s="647" t="n"/>
      <c r="T450" s="43" t="inlineStr">
        <is>
          <t>кор</t>
        </is>
      </c>
      <c r="U450" s="677">
        <f>IFERROR(U448/H448,"0")+IFERROR(U449/H449,"0")</f>
        <v/>
      </c>
      <c r="V450" s="677">
        <f>IFERROR(V448/H448,"0")+IFERROR(V449/H449,"0")</f>
        <v/>
      </c>
      <c r="W450" s="677">
        <f>IFERROR(IF(W448="",0,W448),"0")+IFERROR(IF(W449="",0,W449),"0")</f>
        <v/>
      </c>
      <c r="X450" s="678" t="n"/>
      <c r="Y450" s="678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5" t="n"/>
      <c r="M451" s="676" t="inlineStr">
        <is>
          <t>Итого</t>
        </is>
      </c>
      <c r="N451" s="646" t="n"/>
      <c r="O451" s="646" t="n"/>
      <c r="P451" s="646" t="n"/>
      <c r="Q451" s="646" t="n"/>
      <c r="R451" s="646" t="n"/>
      <c r="S451" s="647" t="n"/>
      <c r="T451" s="43" t="inlineStr">
        <is>
          <t>кг</t>
        </is>
      </c>
      <c r="U451" s="677">
        <f>IFERROR(SUM(U448:U449),"0")</f>
        <v/>
      </c>
      <c r="V451" s="677">
        <f>IFERROR(SUM(V448:V449),"0")</f>
        <v/>
      </c>
      <c r="W451" s="43" t="n"/>
      <c r="X451" s="678" t="n"/>
      <c r="Y451" s="678" t="n"/>
    </row>
    <row r="452" ht="14.25" customHeight="1">
      <c r="A452" s="331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1" t="n"/>
      <c r="Y452" s="331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21" t="n">
        <v>4680115881167</v>
      </c>
      <c r="E453" s="638" t="n"/>
      <c r="F453" s="670" t="n">
        <v>0.73</v>
      </c>
      <c r="G453" s="38" t="n">
        <v>6</v>
      </c>
      <c r="H453" s="670" t="n">
        <v>4.38</v>
      </c>
      <c r="I453" s="670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13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2" t="n"/>
      <c r="O453" s="672" t="n"/>
      <c r="P453" s="672" t="n"/>
      <c r="Q453" s="638" t="n"/>
      <c r="R453" s="40" t="inlineStr"/>
      <c r="S453" s="40" t="inlineStr"/>
      <c r="T453" s="41" t="inlineStr">
        <is>
          <t>кг</t>
        </is>
      </c>
      <c r="U453" s="673" t="n">
        <v>0</v>
      </c>
      <c r="V453" s="674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08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21" t="n">
        <v>4680115881136</v>
      </c>
      <c r="E454" s="638" t="n"/>
      <c r="F454" s="670" t="n">
        <v>0.73</v>
      </c>
      <c r="G454" s="38" t="n">
        <v>6</v>
      </c>
      <c r="H454" s="670" t="n">
        <v>4.38</v>
      </c>
      <c r="I454" s="67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2" t="n"/>
      <c r="O454" s="672" t="n"/>
      <c r="P454" s="672" t="n"/>
      <c r="Q454" s="638" t="n"/>
      <c r="R454" s="40" t="inlineStr"/>
      <c r="S454" s="40" t="inlineStr"/>
      <c r="T454" s="41" t="inlineStr">
        <is>
          <t>кг</t>
        </is>
      </c>
      <c r="U454" s="673" t="n">
        <v>0</v>
      </c>
      <c r="V454" s="67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09" t="inlineStr">
        <is>
          <t>КИ</t>
        </is>
      </c>
    </row>
    <row r="455">
      <c r="A455" s="330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5" t="n"/>
      <c r="M455" s="676" t="inlineStr">
        <is>
          <t>Итого</t>
        </is>
      </c>
      <c r="N455" s="646" t="n"/>
      <c r="O455" s="646" t="n"/>
      <c r="P455" s="646" t="n"/>
      <c r="Q455" s="646" t="n"/>
      <c r="R455" s="646" t="n"/>
      <c r="S455" s="647" t="n"/>
      <c r="T455" s="43" t="inlineStr">
        <is>
          <t>кор</t>
        </is>
      </c>
      <c r="U455" s="677">
        <f>IFERROR(U453/H453,"0")+IFERROR(U454/H454,"0")</f>
        <v/>
      </c>
      <c r="V455" s="677">
        <f>IFERROR(V453/H453,"0")+IFERROR(V454/H454,"0")</f>
        <v/>
      </c>
      <c r="W455" s="677">
        <f>IFERROR(IF(W453="",0,W453),"0")+IFERROR(IF(W454="",0,W454),"0")</f>
        <v/>
      </c>
      <c r="X455" s="678" t="n"/>
      <c r="Y455" s="678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5" t="n"/>
      <c r="M456" s="676" t="inlineStr">
        <is>
          <t>Итого</t>
        </is>
      </c>
      <c r="N456" s="646" t="n"/>
      <c r="O456" s="646" t="n"/>
      <c r="P456" s="646" t="n"/>
      <c r="Q456" s="646" t="n"/>
      <c r="R456" s="646" t="n"/>
      <c r="S456" s="647" t="n"/>
      <c r="T456" s="43" t="inlineStr">
        <is>
          <t>кг</t>
        </is>
      </c>
      <c r="U456" s="677">
        <f>IFERROR(SUM(U453:U454),"0")</f>
        <v/>
      </c>
      <c r="V456" s="677">
        <f>IFERROR(SUM(V453:V454),"0")</f>
        <v/>
      </c>
      <c r="W456" s="43" t="n"/>
      <c r="X456" s="678" t="n"/>
      <c r="Y456" s="678" t="n"/>
    </row>
    <row r="457" ht="14.25" customHeight="1">
      <c r="A457" s="331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1" t="n"/>
      <c r="Y457" s="331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21" t="n">
        <v>4680115881143</v>
      </c>
      <c r="E458" s="638" t="n"/>
      <c r="F458" s="670" t="n">
        <v>1.3</v>
      </c>
      <c r="G458" s="38" t="n">
        <v>6</v>
      </c>
      <c r="H458" s="670" t="n">
        <v>7.8</v>
      </c>
      <c r="I458" s="670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15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672" t="n"/>
      <c r="O458" s="672" t="n"/>
      <c r="P458" s="672" t="n"/>
      <c r="Q458" s="638" t="n"/>
      <c r="R458" s="40" t="inlineStr"/>
      <c r="S458" s="40" t="inlineStr"/>
      <c r="T458" s="41" t="inlineStr">
        <is>
          <t>кг</t>
        </is>
      </c>
      <c r="U458" s="673" t="n">
        <v>0</v>
      </c>
      <c r="V458" s="674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0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21" t="n">
        <v>4680115881068</v>
      </c>
      <c r="E459" s="638" t="n"/>
      <c r="F459" s="670" t="n">
        <v>1.3</v>
      </c>
      <c r="G459" s="38" t="n">
        <v>6</v>
      </c>
      <c r="H459" s="670" t="n">
        <v>7.8</v>
      </c>
      <c r="I459" s="67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1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72" t="n"/>
      <c r="O459" s="672" t="n"/>
      <c r="P459" s="672" t="n"/>
      <c r="Q459" s="638" t="n"/>
      <c r="R459" s="40" t="inlineStr"/>
      <c r="S459" s="40" t="inlineStr"/>
      <c r="T459" s="41" t="inlineStr">
        <is>
          <t>кг</t>
        </is>
      </c>
      <c r="U459" s="673" t="n">
        <v>0</v>
      </c>
      <c r="V459" s="67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1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21" t="n">
        <v>4680115881075</v>
      </c>
      <c r="E460" s="638" t="n"/>
      <c r="F460" s="670" t="n">
        <v>0.5</v>
      </c>
      <c r="G460" s="38" t="n">
        <v>6</v>
      </c>
      <c r="H460" s="670" t="n">
        <v>3</v>
      </c>
      <c r="I460" s="67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1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72" t="n"/>
      <c r="O460" s="672" t="n"/>
      <c r="P460" s="672" t="n"/>
      <c r="Q460" s="638" t="n"/>
      <c r="R460" s="40" t="inlineStr"/>
      <c r="S460" s="40" t="inlineStr"/>
      <c r="T460" s="41" t="inlineStr">
        <is>
          <t>кг</t>
        </is>
      </c>
      <c r="U460" s="673" t="n">
        <v>0</v>
      </c>
      <c r="V460" s="67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2" t="inlineStr">
        <is>
          <t>КИ</t>
        </is>
      </c>
    </row>
    <row r="461">
      <c r="A461" s="330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5" t="n"/>
      <c r="M461" s="676" t="inlineStr">
        <is>
          <t>Итого</t>
        </is>
      </c>
      <c r="N461" s="646" t="n"/>
      <c r="O461" s="646" t="n"/>
      <c r="P461" s="646" t="n"/>
      <c r="Q461" s="646" t="n"/>
      <c r="R461" s="646" t="n"/>
      <c r="S461" s="647" t="n"/>
      <c r="T461" s="43" t="inlineStr">
        <is>
          <t>кор</t>
        </is>
      </c>
      <c r="U461" s="677">
        <f>IFERROR(U458/H458,"0")+IFERROR(U459/H459,"0")+IFERROR(U460/H460,"0")</f>
        <v/>
      </c>
      <c r="V461" s="677">
        <f>IFERROR(V458/H458,"0")+IFERROR(V459/H459,"0")+IFERROR(V460/H460,"0")</f>
        <v/>
      </c>
      <c r="W461" s="677">
        <f>IFERROR(IF(W458="",0,W458),"0")+IFERROR(IF(W459="",0,W459),"0")+IFERROR(IF(W460="",0,W460),"0")</f>
        <v/>
      </c>
      <c r="X461" s="678" t="n"/>
      <c r="Y461" s="67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кг</t>
        </is>
      </c>
      <c r="U462" s="677">
        <f>IFERROR(SUM(U458:U460),"0")</f>
        <v/>
      </c>
      <c r="V462" s="677">
        <f>IFERROR(SUM(V458:V460),"0")</f>
        <v/>
      </c>
      <c r="W462" s="43" t="n"/>
      <c r="X462" s="678" t="n"/>
      <c r="Y462" s="678" t="n"/>
    </row>
    <row r="463" ht="15" customHeight="1">
      <c r="A463" s="320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5" t="n"/>
      <c r="M463" s="918" t="inlineStr">
        <is>
          <t>ИТОГО НЕТТО</t>
        </is>
      </c>
      <c r="N463" s="629" t="n"/>
      <c r="O463" s="629" t="n"/>
      <c r="P463" s="629" t="n"/>
      <c r="Q463" s="629" t="n"/>
      <c r="R463" s="629" t="n"/>
      <c r="S463" s="630" t="n"/>
      <c r="T463" s="43" t="inlineStr">
        <is>
          <t>кг</t>
        </is>
      </c>
      <c r="U463" s="6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6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43" t="n"/>
      <c r="X463" s="678" t="n"/>
      <c r="Y463" s="678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БРУТТО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Кол-во паллет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Вес брутто  с паллетами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кг</t>
        </is>
      </c>
      <c r="U466" s="677">
        <f>GrossWeightTotal+PalletQtyTotal*25</f>
        <v/>
      </c>
      <c r="V466" s="677">
        <f>GrossWeightTotalR+PalletQtyTotalR*25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Кол-во коробок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шт</t>
        </is>
      </c>
      <c r="U467" s="6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6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43" t="n"/>
      <c r="X467" s="678" t="n"/>
      <c r="Y467" s="678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Объем заказа</t>
        </is>
      </c>
      <c r="N468" s="629" t="n"/>
      <c r="O468" s="629" t="n"/>
      <c r="P468" s="629" t="n"/>
      <c r="Q468" s="629" t="n"/>
      <c r="R468" s="629" t="n"/>
      <c r="S468" s="630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678" t="n"/>
      <c r="Y468" s="678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3" t="inlineStr">
        <is>
          <t>Ядрена копоть</t>
        </is>
      </c>
      <c r="C470" s="313" t="inlineStr">
        <is>
          <t>Вязанка</t>
        </is>
      </c>
      <c r="D470" s="919" t="n"/>
      <c r="E470" s="919" t="n"/>
      <c r="F470" s="920" t="n"/>
      <c r="G470" s="313" t="inlineStr">
        <is>
          <t>Стародворье</t>
        </is>
      </c>
      <c r="H470" s="919" t="n"/>
      <c r="I470" s="919" t="n"/>
      <c r="J470" s="919" t="n"/>
      <c r="K470" s="919" t="n"/>
      <c r="L470" s="920" t="n"/>
      <c r="M470" s="313" t="inlineStr">
        <is>
          <t>Особый рецепт</t>
        </is>
      </c>
      <c r="N470" s="920" t="n"/>
      <c r="O470" s="313" t="inlineStr">
        <is>
          <t>Баварушка</t>
        </is>
      </c>
      <c r="P470" s="920" t="n"/>
      <c r="Q470" s="313" t="inlineStr">
        <is>
          <t>Дугушка</t>
        </is>
      </c>
      <c r="R470" s="313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4" t="inlineStr">
        <is>
          <t>СЕРИЯ</t>
        </is>
      </c>
      <c r="B471" s="313" t="inlineStr">
        <is>
          <t>Ядрена копоть</t>
        </is>
      </c>
      <c r="C471" s="313" t="inlineStr">
        <is>
          <t>Столичная</t>
        </is>
      </c>
      <c r="D471" s="313" t="inlineStr">
        <is>
          <t>Классическая</t>
        </is>
      </c>
      <c r="E471" s="313" t="inlineStr">
        <is>
          <t>Вязанка</t>
        </is>
      </c>
      <c r="F471" s="313" t="inlineStr">
        <is>
          <t>Сливушки</t>
        </is>
      </c>
      <c r="G471" s="313" t="inlineStr">
        <is>
          <t>Золоченная в печи</t>
        </is>
      </c>
      <c r="H471" s="313" t="inlineStr">
        <is>
          <t>Мясорубская</t>
        </is>
      </c>
      <c r="I471" s="313" t="inlineStr">
        <is>
          <t>Сочинка</t>
        </is>
      </c>
      <c r="J471" s="313" t="inlineStr">
        <is>
          <t>Бордо</t>
        </is>
      </c>
      <c r="K471" s="313" t="inlineStr">
        <is>
          <t>Фирменная</t>
        </is>
      </c>
      <c r="L471" s="313" t="inlineStr">
        <is>
          <t>Бавария</t>
        </is>
      </c>
      <c r="M471" s="313" t="inlineStr">
        <is>
          <t>Особая</t>
        </is>
      </c>
      <c r="N471" s="313" t="inlineStr">
        <is>
          <t>Особая Без свинины</t>
        </is>
      </c>
      <c r="O471" s="313" t="inlineStr">
        <is>
          <t>Филейбургская</t>
        </is>
      </c>
      <c r="P471" s="313" t="inlineStr">
        <is>
          <t>Балыкбургская</t>
        </is>
      </c>
      <c r="Q471" s="313" t="inlineStr">
        <is>
          <t>Дугушка</t>
        </is>
      </c>
      <c r="R471" s="313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1" t="n"/>
      <c r="B472" s="922" t="n"/>
      <c r="C472" s="922" t="n"/>
      <c r="D472" s="922" t="n"/>
      <c r="E472" s="922" t="n"/>
      <c r="F472" s="922" t="n"/>
      <c r="G472" s="922" t="n"/>
      <c r="H472" s="922" t="n"/>
      <c r="I472" s="922" t="n"/>
      <c r="J472" s="922" t="n"/>
      <c r="K472" s="922" t="n"/>
      <c r="L472" s="922" t="n"/>
      <c r="M472" s="922" t="n"/>
      <c r="N472" s="922" t="n"/>
      <c r="O472" s="922" t="n"/>
      <c r="P472" s="922" t="n"/>
      <c r="Q472" s="922" t="n"/>
      <c r="R472" s="922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2023-08-24T07:38:28Z</dcterms:modified>
  <cp:lastModifiedBy>Admin</cp:lastModifiedBy>
</cp:coreProperties>
</file>