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ЗПФ\"/>
    </mc:Choice>
  </mc:AlternateContent>
  <xr:revisionPtr revIDLastSave="0" documentId="13_ncr:1_{15A89FCC-3244-4F0C-A022-65A304CE9D9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7" i="1"/>
  <c r="O15" i="1"/>
  <c r="O14" i="1"/>
  <c r="O19" i="1"/>
  <c r="O18" i="1"/>
  <c r="O17" i="1"/>
  <c r="O22" i="1"/>
  <c r="O21" i="1"/>
  <c r="O28" i="1"/>
  <c r="O27" i="1"/>
  <c r="O26" i="1"/>
  <c r="O25" i="1"/>
  <c r="O24" i="1"/>
  <c r="O31" i="1"/>
  <c r="O33" i="1"/>
  <c r="O47" i="1"/>
  <c r="O46" i="1"/>
  <c r="O45" i="1"/>
  <c r="O44" i="1"/>
  <c r="O6" i="1"/>
  <c r="Y9" i="1" l="1"/>
  <c r="Y10" i="1"/>
  <c r="Y11" i="1"/>
  <c r="Y12" i="1"/>
  <c r="Y13" i="1"/>
  <c r="Y14" i="1"/>
  <c r="Y16" i="1"/>
  <c r="Y20" i="1"/>
  <c r="Y22" i="1"/>
  <c r="Y23" i="1"/>
  <c r="Y29" i="1"/>
  <c r="Y30" i="1"/>
  <c r="Y32" i="1"/>
  <c r="Y34" i="1"/>
  <c r="Y35" i="1"/>
  <c r="Y36" i="1"/>
  <c r="Y37" i="1"/>
  <c r="Y38" i="1"/>
  <c r="Y39" i="1"/>
  <c r="Y40" i="1"/>
  <c r="Y41" i="1"/>
  <c r="Y42" i="1"/>
  <c r="Y43" i="1"/>
  <c r="Y48" i="1"/>
  <c r="Y7" i="1"/>
  <c r="Y8" i="1"/>
  <c r="X9" i="1"/>
  <c r="X10" i="1"/>
  <c r="X12" i="1"/>
  <c r="X13" i="1"/>
  <c r="Y15" i="1"/>
  <c r="Y17" i="1"/>
  <c r="Y18" i="1"/>
  <c r="Y19" i="1"/>
  <c r="Y21" i="1"/>
  <c r="Y24" i="1"/>
  <c r="Y25" i="1"/>
  <c r="Y26" i="1"/>
  <c r="Y27" i="1"/>
  <c r="Y28" i="1"/>
  <c r="X29" i="1"/>
  <c r="X30" i="1"/>
  <c r="Y31" i="1"/>
  <c r="X32" i="1"/>
  <c r="Y33" i="1"/>
  <c r="X34" i="1"/>
  <c r="X35" i="1"/>
  <c r="X36" i="1"/>
  <c r="X37" i="1"/>
  <c r="X38" i="1"/>
  <c r="X41" i="1"/>
  <c r="X42" i="1"/>
  <c r="X43" i="1"/>
  <c r="Y44" i="1"/>
  <c r="Y45" i="1"/>
  <c r="Y46" i="1"/>
  <c r="Y47" i="1"/>
  <c r="X48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" i="1"/>
  <c r="P1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P7" i="1"/>
  <c r="Q7" i="1"/>
  <c r="P8" i="1"/>
  <c r="Q8" i="1"/>
  <c r="P9" i="1"/>
  <c r="Q9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6" i="1"/>
  <c r="P6" i="1"/>
  <c r="N5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6" i="1"/>
  <c r="R11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6" i="1"/>
  <c r="F5" i="1"/>
  <c r="E5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6" i="1"/>
  <c r="T5" i="1"/>
  <c r="S5" i="1"/>
  <c r="M5" i="1"/>
  <c r="L5" i="1"/>
  <c r="K5" i="1"/>
  <c r="J5" i="1"/>
  <c r="I5" i="1"/>
  <c r="H5" i="1"/>
  <c r="V5" i="1" l="1"/>
  <c r="X5" i="1"/>
  <c r="Y5" i="1"/>
  <c r="O5" i="1"/>
  <c r="R5" i="1"/>
</calcChain>
</file>

<file path=xl/sharedStrings.xml><?xml version="1.0" encoding="utf-8"?>
<sst xmlns="http://schemas.openxmlformats.org/spreadsheetml/2006/main" count="115" uniqueCount="70">
  <si>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</si>
  <si>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</si>
  <si>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</si>
  <si>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</si>
  <si>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</si>
  <si>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</si>
  <si>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</si>
  <si>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</si>
  <si>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</si>
  <si>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</si>
  <si>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</si>
  <si>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</si>
  <si>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</si>
  <si>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</si>
  <si>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</si>
  <si>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</si>
  <si>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</si>
  <si>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</si>
  <si>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</si>
  <si>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</si>
  <si>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</si>
  <si>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</si>
  <si>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</si>
  <si>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</si>
  <si>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</si>
  <si>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</si>
  <si>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</si>
  <si>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</si>
  <si>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</si>
  <si>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</si>
  <si>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</si>
  <si>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</si>
  <si>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</si>
  <si>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</si>
  <si>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</si>
  <si>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</si>
  <si>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</si>
  <si>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</si>
  <si>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</si>
  <si>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Пельменини Бигбули со слив.маслом 0,9 кг 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</si>
  <si>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</si>
  <si>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</si>
  <si>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</si>
  <si>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</si>
  <si>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</si>
  <si>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</si>
  <si>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</si>
  <si>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</si>
  <si>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</si>
  <si>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</si>
  <si>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</si>
  <si>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</si>
  <si>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</si>
  <si>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</si>
  <si>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</si>
  <si>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</si>
  <si>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</si>
  <si>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</si>
  <si>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</si>
  <si>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</si>
  <si>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</si>
  <si>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11,08</t>
  </si>
  <si>
    <t>ср 17,08</t>
  </si>
  <si>
    <t>коментарий</t>
  </si>
  <si>
    <t>вес</t>
  </si>
  <si>
    <t>заказ кор.</t>
  </si>
  <si>
    <t>ВЕС</t>
  </si>
  <si>
    <t>крат кор</t>
  </si>
  <si>
    <t>ср 25,08</t>
  </si>
  <si>
    <t>Жар-боллы с курочкой и сыром. Кулинарные изделия рубленые в тесте куриные жареные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</si>
</sst>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5" borderId="1" xfId="0" applyNumberFormat="1" applyFill="1" applyBorder="1" applyAlignment="1">
      <alignment horizontal="left" vertical="top"/>
    </xf>
    <xf numFmtId="2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7;&#1055;&#1060;/&#1076;&#1074;%2025,08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18.08.2023 - 25.08.2023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03,08</v>
          </cell>
          <cell r="S3" t="str">
            <v>ср 11,08</v>
          </cell>
          <cell r="T3" t="str">
            <v>ср 17,08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Логистический Партнер</v>
          </cell>
          <cell r="E5">
            <v>1791.8999999999999</v>
          </cell>
          <cell r="F5">
            <v>6404.57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491</v>
          </cell>
          <cell r="M5">
            <v>0</v>
          </cell>
          <cell r="N5">
            <v>358.38000000000005</v>
          </cell>
          <cell r="O5">
            <v>771.17</v>
          </cell>
          <cell r="R5">
            <v>259.59199999999998</v>
          </cell>
          <cell r="S5">
            <v>329.74399999999997</v>
          </cell>
          <cell r="T5">
            <v>288.56799999999998</v>
          </cell>
          <cell r="V5">
            <v>626.98599999999999</v>
          </cell>
          <cell r="W5" t="str">
            <v>крат кор</v>
          </cell>
          <cell r="X5">
            <v>163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72</v>
          </cell>
          <cell r="E6">
            <v>13</v>
          </cell>
          <cell r="F6">
            <v>59</v>
          </cell>
          <cell r="G6">
            <v>0.3</v>
          </cell>
          <cell r="L6">
            <v>0</v>
          </cell>
          <cell r="N6">
            <v>2.6</v>
          </cell>
          <cell r="P6">
            <v>22.69230769230769</v>
          </cell>
          <cell r="Q6">
            <v>22.69230769230769</v>
          </cell>
          <cell r="R6">
            <v>1.8</v>
          </cell>
          <cell r="S6">
            <v>2.8</v>
          </cell>
          <cell r="T6">
            <v>0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84</v>
          </cell>
          <cell r="D7">
            <v>168</v>
          </cell>
          <cell r="E7">
            <v>41</v>
          </cell>
          <cell r="F7">
            <v>203</v>
          </cell>
          <cell r="G7">
            <v>0.3</v>
          </cell>
          <cell r="L7">
            <v>0</v>
          </cell>
          <cell r="N7">
            <v>8.1999999999999993</v>
          </cell>
          <cell r="P7">
            <v>24.756097560975611</v>
          </cell>
          <cell r="Q7">
            <v>24.756097560975611</v>
          </cell>
          <cell r="R7">
            <v>8.8000000000000007</v>
          </cell>
          <cell r="S7">
            <v>6</v>
          </cell>
          <cell r="T7">
            <v>2.4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139</v>
          </cell>
          <cell r="D8">
            <v>180</v>
          </cell>
          <cell r="E8">
            <v>54</v>
          </cell>
          <cell r="F8">
            <v>255</v>
          </cell>
          <cell r="G8">
            <v>0.3</v>
          </cell>
          <cell r="L8">
            <v>0</v>
          </cell>
          <cell r="N8">
            <v>10.8</v>
          </cell>
          <cell r="P8">
            <v>23.611111111111111</v>
          </cell>
          <cell r="Q8">
            <v>23.611111111111111</v>
          </cell>
          <cell r="R8">
            <v>14.6</v>
          </cell>
          <cell r="S8">
            <v>10</v>
          </cell>
          <cell r="T8">
            <v>3.4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216</v>
          </cell>
          <cell r="F9">
            <v>216</v>
          </cell>
          <cell r="G9">
            <v>0.09</v>
          </cell>
          <cell r="L9">
            <v>0</v>
          </cell>
          <cell r="N9">
            <v>0</v>
          </cell>
          <cell r="P9" t="e">
            <v>#DIV/0!</v>
          </cell>
          <cell r="Q9" t="e">
            <v>#DIV/0!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24</v>
          </cell>
          <cell r="X9">
            <v>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C10">
            <v>138.88</v>
          </cell>
          <cell r="E10">
            <v>51.7</v>
          </cell>
          <cell r="F10">
            <v>87.18</v>
          </cell>
          <cell r="G10">
            <v>1</v>
          </cell>
          <cell r="L10">
            <v>0</v>
          </cell>
          <cell r="N10">
            <v>10.34</v>
          </cell>
          <cell r="O10">
            <v>57.579999999999984</v>
          </cell>
          <cell r="P10">
            <v>14</v>
          </cell>
          <cell r="Q10">
            <v>8.4313346228239858</v>
          </cell>
          <cell r="R10">
            <v>1.7920000000000003</v>
          </cell>
          <cell r="S10">
            <v>3.5840000000000005</v>
          </cell>
          <cell r="T10">
            <v>2.6879999999999997</v>
          </cell>
          <cell r="V10">
            <v>57.579999999999984</v>
          </cell>
          <cell r="W10">
            <v>2.2400000000000002</v>
          </cell>
          <cell r="X10">
            <v>30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G11">
            <v>1</v>
          </cell>
          <cell r="L11">
            <v>0</v>
          </cell>
          <cell r="N11">
            <v>0</v>
          </cell>
          <cell r="O11">
            <v>0</v>
          </cell>
          <cell r="P11" t="e">
            <v>#DIV/0!</v>
          </cell>
          <cell r="Q11" t="e">
            <v>#DIV/0!</v>
          </cell>
          <cell r="R11">
            <v>4.8</v>
          </cell>
          <cell r="S11">
            <v>13.8</v>
          </cell>
          <cell r="T11">
            <v>9.6</v>
          </cell>
          <cell r="V11">
            <v>0</v>
          </cell>
          <cell r="W11">
            <v>3</v>
          </cell>
          <cell r="X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319.2</v>
          </cell>
          <cell r="E12">
            <v>22.2</v>
          </cell>
          <cell r="F12">
            <v>297</v>
          </cell>
          <cell r="G12">
            <v>1</v>
          </cell>
          <cell r="L12">
            <v>0</v>
          </cell>
          <cell r="N12">
            <v>4.4399999999999995</v>
          </cell>
          <cell r="P12">
            <v>66.891891891891902</v>
          </cell>
          <cell r="Q12">
            <v>66.891891891891902</v>
          </cell>
          <cell r="R12">
            <v>5.18</v>
          </cell>
          <cell r="S12">
            <v>11.1</v>
          </cell>
          <cell r="T12">
            <v>7.2</v>
          </cell>
          <cell r="V12">
            <v>0</v>
          </cell>
          <cell r="W12">
            <v>3.7</v>
          </cell>
          <cell r="X12">
            <v>0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18.5</v>
          </cell>
          <cell r="D13">
            <v>14.8</v>
          </cell>
          <cell r="E13">
            <v>11.1</v>
          </cell>
          <cell r="F13">
            <v>7.39</v>
          </cell>
          <cell r="G13">
            <v>1</v>
          </cell>
          <cell r="L13">
            <v>0</v>
          </cell>
          <cell r="N13">
            <v>2.2199999999999998</v>
          </cell>
          <cell r="O13">
            <v>23.689999999999998</v>
          </cell>
          <cell r="P13">
            <v>14</v>
          </cell>
          <cell r="Q13">
            <v>3.3288288288288292</v>
          </cell>
          <cell r="R13">
            <v>1.48</v>
          </cell>
          <cell r="S13">
            <v>2.2199999999999998</v>
          </cell>
          <cell r="T13">
            <v>1.48</v>
          </cell>
          <cell r="V13">
            <v>23.689999999999998</v>
          </cell>
          <cell r="W13">
            <v>3.7</v>
          </cell>
          <cell r="X13">
            <v>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23</v>
          </cell>
          <cell r="D14">
            <v>48</v>
          </cell>
          <cell r="E14">
            <v>33</v>
          </cell>
          <cell r="F14">
            <v>37</v>
          </cell>
          <cell r="G14">
            <v>0.25</v>
          </cell>
          <cell r="L14">
            <v>12</v>
          </cell>
          <cell r="N14">
            <v>6.6</v>
          </cell>
          <cell r="O14">
            <v>43.399999999999991</v>
          </cell>
          <cell r="P14">
            <v>14</v>
          </cell>
          <cell r="Q14">
            <v>7.4242424242424248</v>
          </cell>
          <cell r="R14">
            <v>2.6</v>
          </cell>
          <cell r="S14">
            <v>1.2</v>
          </cell>
          <cell r="T14">
            <v>2.6</v>
          </cell>
          <cell r="V14">
            <v>10.849999999999998</v>
          </cell>
          <cell r="W14">
            <v>12</v>
          </cell>
          <cell r="X14">
            <v>4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82</v>
          </cell>
          <cell r="D15">
            <v>48</v>
          </cell>
          <cell r="E15">
            <v>35</v>
          </cell>
          <cell r="F15">
            <v>94</v>
          </cell>
          <cell r="G15">
            <v>0.25</v>
          </cell>
          <cell r="L15">
            <v>0</v>
          </cell>
          <cell r="N15">
            <v>7</v>
          </cell>
          <cell r="O15">
            <v>4</v>
          </cell>
          <cell r="P15">
            <v>14</v>
          </cell>
          <cell r="Q15">
            <v>13.428571428571429</v>
          </cell>
          <cell r="R15">
            <v>8.4</v>
          </cell>
          <cell r="S15">
            <v>6.6</v>
          </cell>
          <cell r="T15">
            <v>5</v>
          </cell>
          <cell r="V15">
            <v>1</v>
          </cell>
          <cell r="W15">
            <v>12</v>
          </cell>
          <cell r="X15">
            <v>1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122.4</v>
          </cell>
          <cell r="D16">
            <v>100.8</v>
          </cell>
          <cell r="E16">
            <v>14.4</v>
          </cell>
          <cell r="F16">
            <v>203.4</v>
          </cell>
          <cell r="G16">
            <v>1</v>
          </cell>
          <cell r="L16">
            <v>0</v>
          </cell>
          <cell r="N16">
            <v>2.88</v>
          </cell>
          <cell r="P16">
            <v>70.625</v>
          </cell>
          <cell r="Q16">
            <v>70.625</v>
          </cell>
          <cell r="R16">
            <v>1.08</v>
          </cell>
          <cell r="S16">
            <v>9.36</v>
          </cell>
          <cell r="T16">
            <v>8.64</v>
          </cell>
          <cell r="V16">
            <v>0</v>
          </cell>
          <cell r="W16">
            <v>1.8</v>
          </cell>
          <cell r="X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119.4</v>
          </cell>
          <cell r="D17">
            <v>199.8</v>
          </cell>
          <cell r="E17">
            <v>70.3</v>
          </cell>
          <cell r="F17">
            <v>241.5</v>
          </cell>
          <cell r="G17">
            <v>1</v>
          </cell>
          <cell r="L17">
            <v>0</v>
          </cell>
          <cell r="N17">
            <v>14.059999999999999</v>
          </cell>
          <cell r="P17">
            <v>17.17638691322902</v>
          </cell>
          <cell r="Q17">
            <v>17.17638691322902</v>
          </cell>
          <cell r="R17">
            <v>14.059999999999999</v>
          </cell>
          <cell r="S17">
            <v>2.2199999999999998</v>
          </cell>
          <cell r="T17">
            <v>4.24</v>
          </cell>
          <cell r="V17">
            <v>0</v>
          </cell>
          <cell r="W17">
            <v>3.7</v>
          </cell>
          <cell r="X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D18">
            <v>102</v>
          </cell>
          <cell r="E18">
            <v>53</v>
          </cell>
          <cell r="F18">
            <v>49</v>
          </cell>
          <cell r="G18">
            <v>0.25</v>
          </cell>
          <cell r="L18">
            <v>0</v>
          </cell>
          <cell r="N18">
            <v>10.6</v>
          </cell>
          <cell r="O18">
            <v>99.4</v>
          </cell>
          <cell r="P18">
            <v>14.000000000000002</v>
          </cell>
          <cell r="Q18">
            <v>4.6226415094339623</v>
          </cell>
          <cell r="R18">
            <v>0</v>
          </cell>
          <cell r="S18">
            <v>0</v>
          </cell>
          <cell r="T18">
            <v>0</v>
          </cell>
          <cell r="U18" t="str">
            <v>для Луганска</v>
          </cell>
          <cell r="V18">
            <v>24.85</v>
          </cell>
          <cell r="W18">
            <v>12</v>
          </cell>
          <cell r="X18">
            <v>9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-5</v>
          </cell>
          <cell r="D19">
            <v>528</v>
          </cell>
          <cell r="E19">
            <v>110</v>
          </cell>
          <cell r="F19">
            <v>408</v>
          </cell>
          <cell r="G19">
            <v>0.25</v>
          </cell>
          <cell r="L19">
            <v>84</v>
          </cell>
          <cell r="N19">
            <v>22</v>
          </cell>
          <cell r="P19">
            <v>22.363636363636363</v>
          </cell>
          <cell r="Q19">
            <v>22.363636363636363</v>
          </cell>
          <cell r="R19">
            <v>17</v>
          </cell>
          <cell r="S19">
            <v>27.6</v>
          </cell>
          <cell r="T19">
            <v>32.200000000000003</v>
          </cell>
          <cell r="V19">
            <v>0</v>
          </cell>
          <cell r="W19">
            <v>12</v>
          </cell>
          <cell r="X19">
            <v>0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79</v>
          </cell>
          <cell r="D20">
            <v>36</v>
          </cell>
          <cell r="E20">
            <v>101.4</v>
          </cell>
          <cell r="F20">
            <v>-16.399999999999999</v>
          </cell>
          <cell r="G20">
            <v>1</v>
          </cell>
          <cell r="L20">
            <v>0</v>
          </cell>
          <cell r="N20">
            <v>20.28</v>
          </cell>
          <cell r="O20">
            <v>150</v>
          </cell>
          <cell r="P20">
            <v>6.5877712031558175</v>
          </cell>
          <cell r="Q20">
            <v>-0.8086785009861932</v>
          </cell>
          <cell r="R20">
            <v>19.2</v>
          </cell>
          <cell r="S20">
            <v>20.399999999999999</v>
          </cell>
          <cell r="T20">
            <v>20.2</v>
          </cell>
          <cell r="V20">
            <v>150</v>
          </cell>
          <cell r="W20">
            <v>6</v>
          </cell>
          <cell r="X20">
            <v>25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D21">
            <v>64</v>
          </cell>
          <cell r="E21">
            <v>23</v>
          </cell>
          <cell r="F21">
            <v>41</v>
          </cell>
          <cell r="G21">
            <v>0.75</v>
          </cell>
          <cell r="L21">
            <v>0</v>
          </cell>
          <cell r="N21">
            <v>4.5999999999999996</v>
          </cell>
          <cell r="O21">
            <v>23.399999999999991</v>
          </cell>
          <cell r="P21">
            <v>14</v>
          </cell>
          <cell r="Q21">
            <v>8.913043478260871</v>
          </cell>
          <cell r="R21">
            <v>0.2</v>
          </cell>
          <cell r="S21">
            <v>3.8</v>
          </cell>
          <cell r="T21">
            <v>0</v>
          </cell>
          <cell r="V21">
            <v>17.549999999999994</v>
          </cell>
          <cell r="W21">
            <v>8</v>
          </cell>
          <cell r="X21">
            <v>5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189</v>
          </cell>
          <cell r="E22">
            <v>22</v>
          </cell>
          <cell r="F22">
            <v>161</v>
          </cell>
          <cell r="G22">
            <v>0.9</v>
          </cell>
          <cell r="L22">
            <v>0</v>
          </cell>
          <cell r="N22">
            <v>4.4000000000000004</v>
          </cell>
          <cell r="P22">
            <v>36.590909090909086</v>
          </cell>
          <cell r="Q22">
            <v>36.590909090909086</v>
          </cell>
          <cell r="R22">
            <v>2.2000000000000002</v>
          </cell>
          <cell r="S22">
            <v>4.2</v>
          </cell>
          <cell r="T22">
            <v>4.8</v>
          </cell>
          <cell r="V22">
            <v>0</v>
          </cell>
          <cell r="W22">
            <v>8</v>
          </cell>
          <cell r="X22">
            <v>0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  <cell r="D23">
            <v>48</v>
          </cell>
          <cell r="E23">
            <v>1</v>
          </cell>
          <cell r="F23">
            <v>47</v>
          </cell>
          <cell r="G23">
            <v>0.43</v>
          </cell>
          <cell r="L23">
            <v>0</v>
          </cell>
          <cell r="N23">
            <v>0.2</v>
          </cell>
          <cell r="P23">
            <v>235</v>
          </cell>
          <cell r="Q23">
            <v>235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16</v>
          </cell>
          <cell r="X23">
            <v>0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57</v>
          </cell>
          <cell r="D24">
            <v>320</v>
          </cell>
          <cell r="E24">
            <v>57</v>
          </cell>
          <cell r="F24">
            <v>311</v>
          </cell>
          <cell r="G24">
            <v>0.9</v>
          </cell>
          <cell r="L24">
            <v>0</v>
          </cell>
          <cell r="N24">
            <v>11.4</v>
          </cell>
          <cell r="P24">
            <v>27.280701754385966</v>
          </cell>
          <cell r="Q24">
            <v>27.280701754385966</v>
          </cell>
          <cell r="R24">
            <v>8.6</v>
          </cell>
          <cell r="S24">
            <v>13.4</v>
          </cell>
          <cell r="T24">
            <v>12</v>
          </cell>
          <cell r="V24">
            <v>0</v>
          </cell>
          <cell r="W24">
            <v>8</v>
          </cell>
          <cell r="X24">
            <v>0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D25">
            <v>128</v>
          </cell>
          <cell r="E25">
            <v>24</v>
          </cell>
          <cell r="F25">
            <v>104</v>
          </cell>
          <cell r="G25">
            <v>0.43</v>
          </cell>
          <cell r="L25">
            <v>0</v>
          </cell>
          <cell r="N25">
            <v>4.8</v>
          </cell>
          <cell r="P25">
            <v>21.666666666666668</v>
          </cell>
          <cell r="Q25">
            <v>21.666666666666668</v>
          </cell>
          <cell r="R25">
            <v>2</v>
          </cell>
          <cell r="S25">
            <v>4.5999999999999996</v>
          </cell>
          <cell r="T25">
            <v>3.8</v>
          </cell>
          <cell r="V25">
            <v>0</v>
          </cell>
          <cell r="W25">
            <v>16</v>
          </cell>
          <cell r="X25">
            <v>0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  <cell r="D26">
            <v>475</v>
          </cell>
          <cell r="E26">
            <v>160</v>
          </cell>
          <cell r="F26">
            <v>315</v>
          </cell>
          <cell r="G26">
            <v>1</v>
          </cell>
          <cell r="L26">
            <v>0</v>
          </cell>
          <cell r="N26">
            <v>32</v>
          </cell>
          <cell r="O26">
            <v>133</v>
          </cell>
          <cell r="P26">
            <v>14</v>
          </cell>
          <cell r="Q26">
            <v>9.84375</v>
          </cell>
          <cell r="R26">
            <v>15</v>
          </cell>
          <cell r="S26">
            <v>23.2</v>
          </cell>
          <cell r="T26">
            <v>12</v>
          </cell>
          <cell r="V26">
            <v>133</v>
          </cell>
          <cell r="W26">
            <v>5</v>
          </cell>
          <cell r="X26">
            <v>30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  <cell r="C27">
            <v>50</v>
          </cell>
          <cell r="D27">
            <v>424</v>
          </cell>
          <cell r="E27">
            <v>98</v>
          </cell>
          <cell r="F27">
            <v>347</v>
          </cell>
          <cell r="G27">
            <v>0.9</v>
          </cell>
          <cell r="L27">
            <v>0</v>
          </cell>
          <cell r="N27">
            <v>19.600000000000001</v>
          </cell>
          <cell r="P27">
            <v>17.704081632653061</v>
          </cell>
          <cell r="Q27">
            <v>17.704081632653061</v>
          </cell>
          <cell r="R27">
            <v>14.6</v>
          </cell>
          <cell r="S27">
            <v>19.8</v>
          </cell>
          <cell r="T27">
            <v>15</v>
          </cell>
          <cell r="V27">
            <v>0</v>
          </cell>
          <cell r="W27">
            <v>8</v>
          </cell>
          <cell r="X27">
            <v>0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  <cell r="C28">
            <v>44</v>
          </cell>
          <cell r="D28">
            <v>80</v>
          </cell>
          <cell r="E28">
            <v>49</v>
          </cell>
          <cell r="F28">
            <v>63</v>
          </cell>
          <cell r="G28">
            <v>0.43</v>
          </cell>
          <cell r="L28">
            <v>48</v>
          </cell>
          <cell r="N28">
            <v>9.8000000000000007</v>
          </cell>
          <cell r="O28">
            <v>26.200000000000017</v>
          </cell>
          <cell r="P28">
            <v>14</v>
          </cell>
          <cell r="Q28">
            <v>11.326530612244897</v>
          </cell>
          <cell r="R28">
            <v>6.6</v>
          </cell>
          <cell r="S28">
            <v>6.2</v>
          </cell>
          <cell r="T28">
            <v>7.8</v>
          </cell>
          <cell r="V28">
            <v>11.266000000000007</v>
          </cell>
          <cell r="W28">
            <v>16</v>
          </cell>
          <cell r="X28">
            <v>2</v>
          </cell>
        </row>
        <row r="29">
          <cell r="A29" t="str">
            <v>Пельмени отборные  с говядиной и свининой 0,43кг  Поком</v>
          </cell>
          <cell r="B29" t="str">
            <v>шт</v>
          </cell>
          <cell r="D29">
            <v>48</v>
          </cell>
          <cell r="F29">
            <v>48</v>
          </cell>
          <cell r="G29">
            <v>0.43</v>
          </cell>
          <cell r="L29">
            <v>0</v>
          </cell>
          <cell r="N29">
            <v>0</v>
          </cell>
          <cell r="P29" t="e">
            <v>#DIV/0!</v>
          </cell>
          <cell r="Q29" t="e">
            <v>#DIV/0!</v>
          </cell>
          <cell r="R29">
            <v>0</v>
          </cell>
          <cell r="S29">
            <v>0</v>
          </cell>
          <cell r="T29">
            <v>0</v>
          </cell>
          <cell r="U29" t="str">
            <v>для Луганска</v>
          </cell>
          <cell r="V29">
            <v>0</v>
          </cell>
          <cell r="W29">
            <v>16</v>
          </cell>
          <cell r="X29">
            <v>0</v>
          </cell>
        </row>
        <row r="30">
          <cell r="A30" t="str">
            <v>Пельмени Отборные из свинины и говядины 0,9 кг ТМ Стародворье ТС Медвежье ушко  ПОКОМ</v>
          </cell>
          <cell r="B30" t="str">
            <v>шт</v>
          </cell>
          <cell r="C30">
            <v>64</v>
          </cell>
          <cell r="D30">
            <v>216</v>
          </cell>
          <cell r="E30">
            <v>37</v>
          </cell>
          <cell r="F30">
            <v>224</v>
          </cell>
          <cell r="G30">
            <v>0.9</v>
          </cell>
          <cell r="L30">
            <v>32</v>
          </cell>
          <cell r="N30">
            <v>7.4</v>
          </cell>
          <cell r="P30">
            <v>34.594594594594589</v>
          </cell>
          <cell r="Q30">
            <v>34.594594594594589</v>
          </cell>
          <cell r="R30">
            <v>14.6</v>
          </cell>
          <cell r="S30">
            <v>12.6</v>
          </cell>
          <cell r="T30">
            <v>9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отборные с говядиной 0,43кг Поком</v>
          </cell>
          <cell r="B31" t="str">
            <v>шт</v>
          </cell>
          <cell r="D31">
            <v>48</v>
          </cell>
          <cell r="F31">
            <v>48</v>
          </cell>
          <cell r="G31">
            <v>0.43</v>
          </cell>
          <cell r="L31">
            <v>0</v>
          </cell>
          <cell r="N31">
            <v>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0</v>
          </cell>
          <cell r="T31">
            <v>0</v>
          </cell>
          <cell r="U31" t="str">
            <v>для Луганска</v>
          </cell>
          <cell r="V31">
            <v>0</v>
          </cell>
          <cell r="W31">
            <v>16</v>
          </cell>
          <cell r="X31">
            <v>0</v>
          </cell>
        </row>
        <row r="32">
          <cell r="A32" t="str">
            <v>Пельмени С говядиной и свининой, ВЕС, ТМ Славница сфера пуговки  ПОКОМ</v>
          </cell>
          <cell r="B32" t="str">
            <v>кг</v>
          </cell>
          <cell r="C32">
            <v>165</v>
          </cell>
          <cell r="D32">
            <v>350</v>
          </cell>
          <cell r="E32">
            <v>255</v>
          </cell>
          <cell r="F32">
            <v>240</v>
          </cell>
          <cell r="G32">
            <v>1</v>
          </cell>
          <cell r="L32">
            <v>315</v>
          </cell>
          <cell r="N32">
            <v>51</v>
          </cell>
          <cell r="O32">
            <v>159</v>
          </cell>
          <cell r="P32">
            <v>14</v>
          </cell>
          <cell r="Q32">
            <v>10.882352941176471</v>
          </cell>
          <cell r="R32">
            <v>30</v>
          </cell>
          <cell r="S32">
            <v>33</v>
          </cell>
          <cell r="T32">
            <v>45</v>
          </cell>
          <cell r="V32">
            <v>159</v>
          </cell>
          <cell r="W32">
            <v>5</v>
          </cell>
          <cell r="X32">
            <v>35</v>
          </cell>
        </row>
        <row r="33">
          <cell r="A33" t="str">
            <v>Пельмени Сочные стародв. сфера 0,43кг  Поком</v>
          </cell>
          <cell r="B33" t="str">
            <v>шт</v>
          </cell>
          <cell r="D33">
            <v>48</v>
          </cell>
          <cell r="F33">
            <v>48</v>
          </cell>
          <cell r="G33">
            <v>0.43</v>
          </cell>
          <cell r="L33">
            <v>0</v>
          </cell>
          <cell r="N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0</v>
          </cell>
          <cell r="T33">
            <v>0</v>
          </cell>
          <cell r="U33" t="str">
            <v>для Луганска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Сочные сфера 0,9 кг ТМ Стародворье ПОКОМ</v>
          </cell>
          <cell r="B34" t="str">
            <v>шт</v>
          </cell>
          <cell r="D34">
            <v>104</v>
          </cell>
          <cell r="F34">
            <v>104</v>
          </cell>
          <cell r="G34">
            <v>0.9</v>
          </cell>
          <cell r="L34">
            <v>0</v>
          </cell>
          <cell r="N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0</v>
          </cell>
          <cell r="T34">
            <v>0</v>
          </cell>
          <cell r="U34" t="str">
            <v>для Луганска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Пельменини Бигбули со слив.маслом 0,9 кг   Поком</v>
          </cell>
          <cell r="B35" t="str">
            <v>шт</v>
          </cell>
          <cell r="D35">
            <v>208</v>
          </cell>
          <cell r="F35">
            <v>208</v>
          </cell>
          <cell r="G35">
            <v>0.9</v>
          </cell>
          <cell r="L35">
            <v>0</v>
          </cell>
          <cell r="N35">
            <v>0</v>
          </cell>
          <cell r="P35" t="e">
            <v>#DIV/0!</v>
          </cell>
          <cell r="Q35" t="e">
            <v>#DIV/0!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Фрай-пицца с ветчиной и грибами 3,0 кг. ВЕС.  ПОКОМ</v>
          </cell>
          <cell r="B36" t="str">
            <v>кг</v>
          </cell>
          <cell r="C36">
            <v>90</v>
          </cell>
          <cell r="E36">
            <v>30</v>
          </cell>
          <cell r="F36">
            <v>57</v>
          </cell>
          <cell r="G36">
            <v>1</v>
          </cell>
          <cell r="L36">
            <v>0</v>
          </cell>
          <cell r="N36">
            <v>6</v>
          </cell>
          <cell r="O36">
            <v>27</v>
          </cell>
          <cell r="P36">
            <v>14</v>
          </cell>
          <cell r="Q36">
            <v>9.5</v>
          </cell>
          <cell r="R36">
            <v>2.4</v>
          </cell>
          <cell r="S36">
            <v>12</v>
          </cell>
          <cell r="T36">
            <v>9</v>
          </cell>
          <cell r="V36">
            <v>27</v>
          </cell>
          <cell r="W36">
            <v>3</v>
          </cell>
          <cell r="X36">
            <v>9</v>
          </cell>
        </row>
        <row r="37">
          <cell r="A37" t="str">
            <v>Хотстеры ТМ Горячая штучка ТС Хотстеры 0,25 кг зам  ПОКОМ</v>
          </cell>
          <cell r="B37" t="str">
            <v>шт</v>
          </cell>
          <cell r="C37">
            <v>97</v>
          </cell>
          <cell r="D37">
            <v>156</v>
          </cell>
          <cell r="E37">
            <v>24</v>
          </cell>
          <cell r="F37">
            <v>224</v>
          </cell>
          <cell r="G37">
            <v>0.25</v>
          </cell>
          <cell r="L37">
            <v>0</v>
          </cell>
          <cell r="N37">
            <v>4.8</v>
          </cell>
          <cell r="P37">
            <v>46.666666666666671</v>
          </cell>
          <cell r="Q37">
            <v>46.666666666666671</v>
          </cell>
          <cell r="R37">
            <v>9</v>
          </cell>
          <cell r="S37">
            <v>5.2</v>
          </cell>
          <cell r="T37">
            <v>3.4</v>
          </cell>
          <cell r="V37">
            <v>0</v>
          </cell>
          <cell r="W37">
            <v>12</v>
          </cell>
          <cell r="X37">
            <v>0</v>
          </cell>
        </row>
        <row r="38">
          <cell r="A38" t="str">
            <v>Хрустящие крылышки острые к пиву ТМ Горячая штучка 0,3кг зам  ПОКОМ</v>
          </cell>
          <cell r="B38" t="str">
            <v>шт</v>
          </cell>
          <cell r="E38">
            <v>2</v>
          </cell>
          <cell r="F38">
            <v>-2</v>
          </cell>
          <cell r="G38">
            <v>0.3</v>
          </cell>
          <cell r="L38">
            <v>0</v>
          </cell>
          <cell r="N38">
            <v>0.4</v>
          </cell>
          <cell r="O38">
            <v>7.6000000000000005</v>
          </cell>
          <cell r="P38">
            <v>14</v>
          </cell>
          <cell r="Q38">
            <v>-5</v>
          </cell>
          <cell r="R38">
            <v>6</v>
          </cell>
          <cell r="S38">
            <v>6.6</v>
          </cell>
          <cell r="T38">
            <v>2.4</v>
          </cell>
          <cell r="V38">
            <v>2.2800000000000002</v>
          </cell>
          <cell r="W38">
            <v>12</v>
          </cell>
          <cell r="X38">
            <v>1</v>
          </cell>
        </row>
        <row r="39">
          <cell r="A39" t="str">
            <v>Хрустящие крылышки ТМ Горячая штучка 0,3 кг зам  ПОКОМ</v>
          </cell>
          <cell r="B39" t="str">
            <v>шт</v>
          </cell>
          <cell r="E39">
            <v>3</v>
          </cell>
          <cell r="F39">
            <v>-3</v>
          </cell>
          <cell r="G39">
            <v>0.3</v>
          </cell>
          <cell r="L39">
            <v>0</v>
          </cell>
          <cell r="N39">
            <v>0.6</v>
          </cell>
          <cell r="O39">
            <v>11.4</v>
          </cell>
          <cell r="P39">
            <v>14.000000000000002</v>
          </cell>
          <cell r="Q39">
            <v>-5</v>
          </cell>
          <cell r="R39">
            <v>6.2</v>
          </cell>
          <cell r="S39">
            <v>4.4000000000000004</v>
          </cell>
          <cell r="T39">
            <v>0</v>
          </cell>
          <cell r="V39">
            <v>3.42</v>
          </cell>
          <cell r="W39">
            <v>12</v>
          </cell>
          <cell r="X39">
            <v>1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C40">
            <v>156</v>
          </cell>
          <cell r="E40">
            <v>42.5</v>
          </cell>
          <cell r="F40">
            <v>113.5</v>
          </cell>
          <cell r="G40">
            <v>1</v>
          </cell>
          <cell r="L40">
            <v>0</v>
          </cell>
          <cell r="N40">
            <v>8.5</v>
          </cell>
          <cell r="O40">
            <v>5.5</v>
          </cell>
          <cell r="P40">
            <v>14</v>
          </cell>
          <cell r="Q40">
            <v>13.352941176470589</v>
          </cell>
          <cell r="R40">
            <v>0</v>
          </cell>
          <cell r="S40">
            <v>1.44</v>
          </cell>
          <cell r="T40">
            <v>2.16</v>
          </cell>
          <cell r="V40">
            <v>5.5</v>
          </cell>
          <cell r="W40">
            <v>1.8</v>
          </cell>
          <cell r="X40">
            <v>4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C41">
            <v>131</v>
          </cell>
          <cell r="D41">
            <v>48</v>
          </cell>
          <cell r="E41">
            <v>11</v>
          </cell>
          <cell r="F41">
            <v>165</v>
          </cell>
          <cell r="G41">
            <v>0.2</v>
          </cell>
          <cell r="L41">
            <v>0</v>
          </cell>
          <cell r="N41">
            <v>2.2000000000000002</v>
          </cell>
          <cell r="P41">
            <v>75</v>
          </cell>
          <cell r="Q41">
            <v>75</v>
          </cell>
          <cell r="R41">
            <v>3.8</v>
          </cell>
          <cell r="S41">
            <v>3</v>
          </cell>
          <cell r="T41">
            <v>3.8</v>
          </cell>
          <cell r="V41">
            <v>0</v>
          </cell>
          <cell r="W41">
            <v>6</v>
          </cell>
          <cell r="X41">
            <v>0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C42">
            <v>137</v>
          </cell>
          <cell r="D42">
            <v>48</v>
          </cell>
          <cell r="E42">
            <v>19</v>
          </cell>
          <cell r="F42">
            <v>163</v>
          </cell>
          <cell r="G42">
            <v>0.2</v>
          </cell>
          <cell r="L42">
            <v>0</v>
          </cell>
          <cell r="N42">
            <v>3.8</v>
          </cell>
          <cell r="P42">
            <v>42.894736842105267</v>
          </cell>
          <cell r="Q42">
            <v>42.894736842105267</v>
          </cell>
          <cell r="R42">
            <v>4.8</v>
          </cell>
          <cell r="S42">
            <v>3.6</v>
          </cell>
          <cell r="T42">
            <v>4</v>
          </cell>
          <cell r="V42">
            <v>0</v>
          </cell>
          <cell r="W42">
            <v>6</v>
          </cell>
          <cell r="X42">
            <v>0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80</v>
          </cell>
          <cell r="D43">
            <v>156</v>
          </cell>
          <cell r="E43">
            <v>52</v>
          </cell>
          <cell r="F43">
            <v>174</v>
          </cell>
          <cell r="G43">
            <v>0.25</v>
          </cell>
          <cell r="L43">
            <v>0</v>
          </cell>
          <cell r="N43">
            <v>10.4</v>
          </cell>
          <cell r="P43">
            <v>16.73076923076923</v>
          </cell>
          <cell r="Q43">
            <v>16.73076923076923</v>
          </cell>
          <cell r="R43">
            <v>0</v>
          </cell>
          <cell r="S43">
            <v>0</v>
          </cell>
          <cell r="T43">
            <v>3.2</v>
          </cell>
          <cell r="V43">
            <v>0</v>
          </cell>
          <cell r="W43">
            <v>12</v>
          </cell>
          <cell r="X43">
            <v>0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59</v>
          </cell>
          <cell r="D44">
            <v>156</v>
          </cell>
          <cell r="E44">
            <v>48</v>
          </cell>
          <cell r="F44">
            <v>158</v>
          </cell>
          <cell r="G44">
            <v>0.25</v>
          </cell>
          <cell r="L44">
            <v>0</v>
          </cell>
          <cell r="N44">
            <v>9.6</v>
          </cell>
          <cell r="P44">
            <v>16.458333333333336</v>
          </cell>
          <cell r="Q44">
            <v>16.458333333333336</v>
          </cell>
          <cell r="R44">
            <v>0</v>
          </cell>
          <cell r="S44">
            <v>0</v>
          </cell>
          <cell r="T44">
            <v>2.6</v>
          </cell>
          <cell r="V44">
            <v>0</v>
          </cell>
          <cell r="W44">
            <v>12</v>
          </cell>
          <cell r="X44">
            <v>0</v>
          </cell>
        </row>
        <row r="45">
          <cell r="A45" t="str">
            <v>Чебуреки Мясные вес 2,7 кг Кулинарные изделия мясосодержащие рубленые в тесте жарен  ПОКОМ</v>
          </cell>
          <cell r="B45" t="str">
            <v>кг</v>
          </cell>
          <cell r="C45">
            <v>13.5</v>
          </cell>
          <cell r="D45">
            <v>248.4</v>
          </cell>
          <cell r="E45">
            <v>51.3</v>
          </cell>
          <cell r="F45">
            <v>189</v>
          </cell>
          <cell r="G45">
            <v>1</v>
          </cell>
          <cell r="L45">
            <v>0</v>
          </cell>
          <cell r="N45">
            <v>10.26</v>
          </cell>
          <cell r="P45">
            <v>18.421052631578949</v>
          </cell>
          <cell r="Q45">
            <v>18.421052631578949</v>
          </cell>
          <cell r="R45">
            <v>10.8</v>
          </cell>
          <cell r="S45">
            <v>17.82</v>
          </cell>
          <cell r="T45">
            <v>12.959999999999999</v>
          </cell>
          <cell r="V45">
            <v>0</v>
          </cell>
          <cell r="W45">
            <v>2.7</v>
          </cell>
          <cell r="X45">
            <v>0</v>
          </cell>
        </row>
        <row r="46">
          <cell r="A46" t="str">
            <v>Чебуреки сочные, ВЕС, куриные жарен. зам  ПОКОМ</v>
          </cell>
          <cell r="B46" t="str">
            <v>кг</v>
          </cell>
          <cell r="C46">
            <v>155</v>
          </cell>
          <cell r="D46">
            <v>490</v>
          </cell>
          <cell r="E46">
            <v>160</v>
          </cell>
          <cell r="F46">
            <v>465</v>
          </cell>
          <cell r="G46">
            <v>1</v>
          </cell>
          <cell r="L46">
            <v>0</v>
          </cell>
          <cell r="N46">
            <v>32</v>
          </cell>
          <cell r="P46">
            <v>14.53125</v>
          </cell>
          <cell r="Q46">
            <v>14.53125</v>
          </cell>
          <cell r="R46">
            <v>22</v>
          </cell>
          <cell r="S46">
            <v>38</v>
          </cell>
          <cell r="T46">
            <v>36</v>
          </cell>
          <cell r="V46">
            <v>0</v>
          </cell>
          <cell r="W46">
            <v>5</v>
          </cell>
          <cell r="X46">
            <v>0</v>
          </cell>
        </row>
        <row r="47">
          <cell r="A47" t="str">
            <v>Чебуречище горячая штучка 0,14кг Поком</v>
          </cell>
          <cell r="B47" t="str">
            <v>шт</v>
          </cell>
          <cell r="D47">
            <v>264</v>
          </cell>
          <cell r="E47">
            <v>13</v>
          </cell>
          <cell r="F47">
            <v>251</v>
          </cell>
          <cell r="G47">
            <v>0.14000000000000001</v>
          </cell>
          <cell r="L47">
            <v>0</v>
          </cell>
          <cell r="N47">
            <v>2.6</v>
          </cell>
          <cell r="P47">
            <v>96.538461538461533</v>
          </cell>
          <cell r="Q47">
            <v>96.538461538461533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22</v>
          </cell>
          <cell r="X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8"/>
  <sheetViews>
    <sheetView tabSelected="1" workbookViewId="0">
      <pane ySplit="5" topLeftCell="A15" activePane="bottomLeft" state="frozen"/>
      <selection pane="bottomLeft" activeCell="Z30" sqref="Z30"/>
    </sheetView>
  </sheetViews>
  <sheetFormatPr defaultColWidth="10.5" defaultRowHeight="11.45" customHeight="1" outlineLevelRow="2" x14ac:dyDescent="0.2"/>
  <cols>
    <col min="1" max="1" width="71" style="2" customWidth="1"/>
    <col min="2" max="2" width="3.6640625" style="2" customWidth="1"/>
    <col min="3" max="6" width="6.1640625" style="2" customWidth="1"/>
    <col min="7" max="7" width="4.33203125" style="15" customWidth="1"/>
    <col min="8" max="9" width="1.5" style="3" customWidth="1"/>
    <col min="10" max="11" width="1.6640625" style="3" customWidth="1"/>
    <col min="12" max="12" width="5.83203125" style="3" customWidth="1"/>
    <col min="13" max="13" width="1.83203125" style="3" customWidth="1"/>
    <col min="14" max="14" width="5.1640625" style="3" customWidth="1"/>
    <col min="15" max="15" width="10.5" style="3"/>
    <col min="16" max="17" width="6" style="3" customWidth="1"/>
    <col min="18" max="20" width="7.6640625" style="3" customWidth="1"/>
    <col min="21" max="22" width="10.5" style="3"/>
    <col min="23" max="23" width="7.6640625" style="15" customWidth="1"/>
    <col min="24" max="24" width="10.5" style="16"/>
    <col min="25" max="16384" width="10.5" style="3"/>
  </cols>
  <sheetData>
    <row r="1" spans="1:25" ht="12.95" customHeight="1" outlineLevel="1" x14ac:dyDescent="0.2">
      <c r="A1" s="1" t="s">
        <v>0</v>
      </c>
    </row>
    <row r="2" spans="1:25" ht="12.95" customHeight="1" outlineLevel="1" x14ac:dyDescent="0.2">
      <c r="A2" s="1"/>
    </row>
    <row r="3" spans="1:25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52</v>
      </c>
      <c r="H3" s="10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57</v>
      </c>
      <c r="N3" s="10" t="s">
        <v>58</v>
      </c>
      <c r="O3" s="10" t="s">
        <v>57</v>
      </c>
      <c r="P3" s="10" t="s">
        <v>59</v>
      </c>
      <c r="Q3" s="10" t="s">
        <v>60</v>
      </c>
      <c r="R3" s="11" t="s">
        <v>61</v>
      </c>
      <c r="S3" s="11" t="s">
        <v>62</v>
      </c>
      <c r="T3" s="11" t="s">
        <v>68</v>
      </c>
      <c r="U3" s="10" t="s">
        <v>63</v>
      </c>
      <c r="V3" s="10" t="s">
        <v>64</v>
      </c>
      <c r="W3" s="9"/>
      <c r="X3" s="12" t="s">
        <v>65</v>
      </c>
      <c r="Y3" s="10" t="s">
        <v>66</v>
      </c>
    </row>
    <row r="4" spans="1:25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9"/>
      <c r="X4" s="12"/>
      <c r="Y4" s="10"/>
    </row>
    <row r="5" spans="1:25" ht="11.1" customHeight="1" x14ac:dyDescent="0.2">
      <c r="A5" s="5"/>
      <c r="B5" s="5"/>
      <c r="C5" s="6"/>
      <c r="D5" s="6"/>
      <c r="E5" s="13">
        <f t="shared" ref="E5:F5" si="0">SUM(E6:E80)</f>
        <v>1898.76</v>
      </c>
      <c r="F5" s="13">
        <f t="shared" si="0"/>
        <v>4357.9500000000007</v>
      </c>
      <c r="G5" s="9"/>
      <c r="H5" s="13">
        <f t="shared" ref="H5:O5" si="1">SUM(H6:H80)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866.30000000000007</v>
      </c>
      <c r="M5" s="13">
        <f t="shared" si="1"/>
        <v>0</v>
      </c>
      <c r="N5" s="13">
        <f t="shared" si="1"/>
        <v>379.75199999999995</v>
      </c>
      <c r="O5" s="13">
        <f t="shared" si="1"/>
        <v>2338.8999999999996</v>
      </c>
      <c r="P5" s="10"/>
      <c r="Q5" s="10"/>
      <c r="R5" s="13">
        <f>SUM(R6:R80)</f>
        <v>329.74399999999997</v>
      </c>
      <c r="S5" s="13">
        <f>SUM(S6:S80)</f>
        <v>288.56799999999998</v>
      </c>
      <c r="T5" s="13">
        <f>SUM(T6:T80)</f>
        <v>358.38000000000005</v>
      </c>
      <c r="U5" s="10"/>
      <c r="V5" s="13">
        <f>SUM(V6:V80)</f>
        <v>1857.722</v>
      </c>
      <c r="W5" s="9" t="s">
        <v>67</v>
      </c>
      <c r="X5" s="14">
        <f>SUM(X6:X80)</f>
        <v>413</v>
      </c>
      <c r="Y5" s="13">
        <f>SUM(Y6:Y80)</f>
        <v>1875.5800000000002</v>
      </c>
    </row>
    <row r="6" spans="1:25" ht="11.1" customHeight="1" outlineLevel="2" x14ac:dyDescent="0.2">
      <c r="A6" s="7" t="s">
        <v>8</v>
      </c>
      <c r="B6" s="7" t="s">
        <v>9</v>
      </c>
      <c r="C6" s="8">
        <v>72</v>
      </c>
      <c r="D6" s="8"/>
      <c r="E6" s="8">
        <v>27</v>
      </c>
      <c r="F6" s="8">
        <v>43</v>
      </c>
      <c r="G6" s="15">
        <f>VLOOKUP(A6,[1]TDSheet!$A:$G,7,0)</f>
        <v>0.3</v>
      </c>
      <c r="L6" s="3">
        <f>VLOOKUP(A6,[1]TDSheet!$A:$X,24,0)*W6</f>
        <v>0</v>
      </c>
      <c r="N6" s="3">
        <f>E6/5</f>
        <v>5.4</v>
      </c>
      <c r="O6" s="17">
        <f>16*N6-F6-L6</f>
        <v>43.400000000000006</v>
      </c>
      <c r="P6" s="3">
        <f>(F6+L6+O6)/N6</f>
        <v>16</v>
      </c>
      <c r="Q6" s="3">
        <f>(F6+L6)/N6</f>
        <v>7.9629629629629628</v>
      </c>
      <c r="R6" s="3">
        <f>VLOOKUP(A6,[1]TDSheet!$A:$S,19,0)</f>
        <v>2.8</v>
      </c>
      <c r="S6" s="3">
        <f>VLOOKUP(A6,[1]TDSheet!$A:$T,20,0)</f>
        <v>0</v>
      </c>
      <c r="T6" s="3">
        <f>VLOOKUP(A6,[1]TDSheet!$A:$N,14,0)</f>
        <v>2.6</v>
      </c>
      <c r="V6" s="3">
        <f>O6*G6</f>
        <v>13.020000000000001</v>
      </c>
      <c r="W6" s="15">
        <f>VLOOKUP(A6,[1]TDSheet!$A:$W,23,0)</f>
        <v>12</v>
      </c>
      <c r="X6" s="16">
        <v>4</v>
      </c>
      <c r="Y6" s="3">
        <f>X6*W6*G6</f>
        <v>14.399999999999999</v>
      </c>
    </row>
    <row r="7" spans="1:25" ht="11.1" customHeight="1" outlineLevel="2" x14ac:dyDescent="0.2">
      <c r="A7" s="7" t="s">
        <v>10</v>
      </c>
      <c r="B7" s="7" t="s">
        <v>9</v>
      </c>
      <c r="C7" s="8">
        <v>220</v>
      </c>
      <c r="D7" s="8"/>
      <c r="E7" s="8">
        <v>38</v>
      </c>
      <c r="F7" s="8">
        <v>116</v>
      </c>
      <c r="G7" s="15">
        <f>VLOOKUP(A7,[1]TDSheet!$A:$G,7,0)</f>
        <v>0.3</v>
      </c>
      <c r="L7" s="3">
        <f>VLOOKUP(A7,[1]TDSheet!$A:$X,24,0)*W7</f>
        <v>0</v>
      </c>
      <c r="N7" s="3">
        <f t="shared" ref="N7:N48" si="2">E7/5</f>
        <v>7.6</v>
      </c>
      <c r="O7" s="17">
        <f t="shared" ref="O7:O8" si="3">16*N7-F7-L7</f>
        <v>5.5999999999999943</v>
      </c>
      <c r="P7" s="3">
        <f t="shared" ref="P7:P48" si="4">(F7+L7+O7)/N7</f>
        <v>16</v>
      </c>
      <c r="Q7" s="3">
        <f t="shared" ref="Q7:Q48" si="5">(F7+L7)/N7</f>
        <v>15.263157894736842</v>
      </c>
      <c r="R7" s="3">
        <f>VLOOKUP(A7,[1]TDSheet!$A:$S,19,0)</f>
        <v>6</v>
      </c>
      <c r="S7" s="3">
        <f>VLOOKUP(A7,[1]TDSheet!$A:$T,20,0)</f>
        <v>2.4</v>
      </c>
      <c r="T7" s="3">
        <f>VLOOKUP(A7,[1]TDSheet!$A:$N,14,0)</f>
        <v>8.1999999999999993</v>
      </c>
      <c r="V7" s="3">
        <f t="shared" ref="V7:V48" si="6">O7*G7</f>
        <v>1.6799999999999982</v>
      </c>
      <c r="W7" s="15">
        <f>VLOOKUP(A7,[1]TDSheet!$A:$W,23,0)</f>
        <v>12</v>
      </c>
      <c r="X7" s="16">
        <v>1</v>
      </c>
      <c r="Y7" s="3">
        <f t="shared" ref="Y7:Y48" si="7">X7*W7*G7</f>
        <v>3.5999999999999996</v>
      </c>
    </row>
    <row r="8" spans="1:25" ht="11.1" customHeight="1" outlineLevel="2" x14ac:dyDescent="0.2">
      <c r="A8" s="7" t="s">
        <v>11</v>
      </c>
      <c r="B8" s="7" t="s">
        <v>9</v>
      </c>
      <c r="C8" s="8">
        <v>282</v>
      </c>
      <c r="D8" s="8"/>
      <c r="E8" s="8">
        <v>55</v>
      </c>
      <c r="F8" s="8">
        <v>145</v>
      </c>
      <c r="G8" s="15">
        <f>VLOOKUP(A8,[1]TDSheet!$A:$G,7,0)</f>
        <v>0.3</v>
      </c>
      <c r="L8" s="3">
        <f>VLOOKUP(A8,[1]TDSheet!$A:$X,24,0)*W8</f>
        <v>0</v>
      </c>
      <c r="N8" s="3">
        <f t="shared" si="2"/>
        <v>11</v>
      </c>
      <c r="O8" s="17">
        <f t="shared" si="3"/>
        <v>31</v>
      </c>
      <c r="P8" s="3">
        <f t="shared" si="4"/>
        <v>16</v>
      </c>
      <c r="Q8" s="3">
        <f t="shared" si="5"/>
        <v>13.181818181818182</v>
      </c>
      <c r="R8" s="3">
        <f>VLOOKUP(A8,[1]TDSheet!$A:$S,19,0)</f>
        <v>10</v>
      </c>
      <c r="S8" s="3">
        <f>VLOOKUP(A8,[1]TDSheet!$A:$T,20,0)</f>
        <v>3.4</v>
      </c>
      <c r="T8" s="3">
        <f>VLOOKUP(A8,[1]TDSheet!$A:$N,14,0)</f>
        <v>10.8</v>
      </c>
      <c r="V8" s="3">
        <f t="shared" si="6"/>
        <v>9.2999999999999989</v>
      </c>
      <c r="W8" s="15">
        <f>VLOOKUP(A8,[1]TDSheet!$A:$W,23,0)</f>
        <v>12</v>
      </c>
      <c r="X8" s="16">
        <v>3</v>
      </c>
      <c r="Y8" s="3">
        <f t="shared" si="7"/>
        <v>10.799999999999999</v>
      </c>
    </row>
    <row r="9" spans="1:25" ht="11.1" customHeight="1" outlineLevel="2" x14ac:dyDescent="0.2">
      <c r="A9" s="7" t="s">
        <v>12</v>
      </c>
      <c r="B9" s="7" t="s">
        <v>9</v>
      </c>
      <c r="C9" s="8">
        <v>216</v>
      </c>
      <c r="D9" s="8"/>
      <c r="E9" s="8"/>
      <c r="F9" s="8">
        <v>144</v>
      </c>
      <c r="G9" s="15">
        <f>VLOOKUP(A9,[1]TDSheet!$A:$G,7,0)</f>
        <v>0.09</v>
      </c>
      <c r="L9" s="3">
        <f>VLOOKUP(A9,[1]TDSheet!$A:$X,24,0)*W9</f>
        <v>0</v>
      </c>
      <c r="N9" s="3">
        <f t="shared" si="2"/>
        <v>0</v>
      </c>
      <c r="O9" s="17"/>
      <c r="P9" s="3" t="e">
        <f t="shared" si="4"/>
        <v>#DIV/0!</v>
      </c>
      <c r="Q9" s="3" t="e">
        <f t="shared" si="5"/>
        <v>#DIV/0!</v>
      </c>
      <c r="R9" s="3">
        <f>VLOOKUP(A9,[1]TDSheet!$A:$S,19,0)</f>
        <v>0</v>
      </c>
      <c r="S9" s="3">
        <f>VLOOKUP(A9,[1]TDSheet!$A:$T,20,0)</f>
        <v>0</v>
      </c>
      <c r="T9" s="3">
        <f>VLOOKUP(A9,[1]TDSheet!$A:$N,14,0)</f>
        <v>0</v>
      </c>
      <c r="V9" s="3">
        <f t="shared" si="6"/>
        <v>0</v>
      </c>
      <c r="W9" s="15">
        <f>VLOOKUP(A9,[1]TDSheet!$A:$W,23,0)</f>
        <v>24</v>
      </c>
      <c r="X9" s="16">
        <f t="shared" ref="X9:X48" si="8">O9/W9</f>
        <v>0</v>
      </c>
      <c r="Y9" s="3">
        <f t="shared" si="7"/>
        <v>0</v>
      </c>
    </row>
    <row r="10" spans="1:25" ht="11.1" customHeight="1" outlineLevel="2" x14ac:dyDescent="0.2">
      <c r="A10" s="7" t="s">
        <v>13</v>
      </c>
      <c r="B10" s="7" t="s">
        <v>14</v>
      </c>
      <c r="C10" s="8">
        <v>105.1</v>
      </c>
      <c r="D10" s="8"/>
      <c r="E10" s="8">
        <v>22.86</v>
      </c>
      <c r="F10" s="8">
        <v>55.36</v>
      </c>
      <c r="G10" s="15">
        <f>VLOOKUP(A10,[1]TDSheet!$A:$G,7,0)</f>
        <v>1</v>
      </c>
      <c r="L10" s="3">
        <f>VLOOKUP(A10,[1]TDSheet!$A:$X,24,0)*W10</f>
        <v>67.2</v>
      </c>
      <c r="N10" s="3">
        <f t="shared" si="2"/>
        <v>4.5720000000000001</v>
      </c>
      <c r="O10" s="17"/>
      <c r="P10" s="3">
        <f t="shared" si="4"/>
        <v>26.806649168853895</v>
      </c>
      <c r="Q10" s="3">
        <f t="shared" si="5"/>
        <v>26.806649168853895</v>
      </c>
      <c r="R10" s="3">
        <f>VLOOKUP(A10,[1]TDSheet!$A:$S,19,0)</f>
        <v>3.5840000000000005</v>
      </c>
      <c r="S10" s="3">
        <f>VLOOKUP(A10,[1]TDSheet!$A:$T,20,0)</f>
        <v>2.6879999999999997</v>
      </c>
      <c r="T10" s="3">
        <f>VLOOKUP(A10,[1]TDSheet!$A:$N,14,0)</f>
        <v>10.34</v>
      </c>
      <c r="V10" s="3">
        <f t="shared" si="6"/>
        <v>0</v>
      </c>
      <c r="W10" s="15">
        <f>VLOOKUP(A10,[1]TDSheet!$A:$W,23,0)</f>
        <v>2.2400000000000002</v>
      </c>
      <c r="X10" s="16">
        <f t="shared" si="8"/>
        <v>0</v>
      </c>
      <c r="Y10" s="3">
        <f t="shared" si="7"/>
        <v>0</v>
      </c>
    </row>
    <row r="11" spans="1:25" ht="11.1" customHeight="1" outlineLevel="2" x14ac:dyDescent="0.2">
      <c r="A11" s="19" t="s">
        <v>69</v>
      </c>
      <c r="B11" s="7" t="s">
        <v>14</v>
      </c>
      <c r="C11" s="8"/>
      <c r="D11" s="8"/>
      <c r="E11" s="8"/>
      <c r="F11" s="8"/>
      <c r="G11" s="15">
        <v>1</v>
      </c>
      <c r="L11" s="3">
        <f>VLOOKUP(A11,[1]TDSheet!$A:$X,24,0)*W11</f>
        <v>0</v>
      </c>
      <c r="N11" s="3">
        <f t="shared" si="2"/>
        <v>0</v>
      </c>
      <c r="O11" s="18">
        <v>100</v>
      </c>
      <c r="P11" s="3" t="e">
        <f t="shared" si="4"/>
        <v>#DIV/0!</v>
      </c>
      <c r="Q11" s="3" t="e">
        <f t="shared" si="5"/>
        <v>#DIV/0!</v>
      </c>
      <c r="R11" s="3">
        <f>VLOOKUP(A11,[1]TDSheet!$A:$S,19,0)</f>
        <v>13.8</v>
      </c>
      <c r="S11" s="3">
        <f>VLOOKUP(A11,[1]TDSheet!$A:$T,20,0)</f>
        <v>9.6</v>
      </c>
      <c r="T11" s="3">
        <f>VLOOKUP(A11,[1]TDSheet!$A:$N,14,0)</f>
        <v>0</v>
      </c>
      <c r="V11" s="3">
        <f t="shared" si="6"/>
        <v>100</v>
      </c>
      <c r="W11" s="15">
        <f>VLOOKUP(A11,[1]TDSheet!$A:$W,23,0)</f>
        <v>3</v>
      </c>
      <c r="X11" s="16">
        <v>33</v>
      </c>
      <c r="Y11" s="3">
        <f t="shared" si="7"/>
        <v>99</v>
      </c>
    </row>
    <row r="12" spans="1:25" ht="11.1" customHeight="1" outlineLevel="2" x14ac:dyDescent="0.2">
      <c r="A12" s="7" t="s">
        <v>15</v>
      </c>
      <c r="B12" s="7" t="s">
        <v>14</v>
      </c>
      <c r="C12" s="8">
        <v>311.8</v>
      </c>
      <c r="D12" s="8"/>
      <c r="E12" s="8">
        <v>29.6</v>
      </c>
      <c r="F12" s="8">
        <v>204.5</v>
      </c>
      <c r="G12" s="15">
        <f>VLOOKUP(A12,[1]TDSheet!$A:$G,7,0)</f>
        <v>1</v>
      </c>
      <c r="L12" s="3">
        <f>VLOOKUP(A12,[1]TDSheet!$A:$X,24,0)*W12</f>
        <v>0</v>
      </c>
      <c r="N12" s="3">
        <f t="shared" si="2"/>
        <v>5.92</v>
      </c>
      <c r="O12" s="17"/>
      <c r="P12" s="3">
        <f t="shared" si="4"/>
        <v>34.543918918918919</v>
      </c>
      <c r="Q12" s="3">
        <f t="shared" si="5"/>
        <v>34.543918918918919</v>
      </c>
      <c r="R12" s="3">
        <f>VLOOKUP(A12,[1]TDSheet!$A:$S,19,0)</f>
        <v>11.1</v>
      </c>
      <c r="S12" s="3">
        <f>VLOOKUP(A12,[1]TDSheet!$A:$T,20,0)</f>
        <v>7.2</v>
      </c>
      <c r="T12" s="3">
        <f>VLOOKUP(A12,[1]TDSheet!$A:$N,14,0)</f>
        <v>4.4399999999999995</v>
      </c>
      <c r="V12" s="3">
        <f t="shared" si="6"/>
        <v>0</v>
      </c>
      <c r="W12" s="15">
        <f>VLOOKUP(A12,[1]TDSheet!$A:$W,23,0)</f>
        <v>3.7</v>
      </c>
      <c r="X12" s="16">
        <f t="shared" si="8"/>
        <v>0</v>
      </c>
      <c r="Y12" s="3">
        <f t="shared" si="7"/>
        <v>0</v>
      </c>
    </row>
    <row r="13" spans="1:25" ht="21.95" customHeight="1" outlineLevel="2" x14ac:dyDescent="0.2">
      <c r="A13" s="7" t="s">
        <v>16</v>
      </c>
      <c r="B13" s="7" t="s">
        <v>14</v>
      </c>
      <c r="C13" s="8">
        <v>14.79</v>
      </c>
      <c r="D13" s="8"/>
      <c r="E13" s="8">
        <v>3.7</v>
      </c>
      <c r="F13" s="8">
        <v>7.39</v>
      </c>
      <c r="G13" s="15">
        <f>VLOOKUP(A13,[1]TDSheet!$A:$G,7,0)</f>
        <v>1</v>
      </c>
      <c r="L13" s="3">
        <f>VLOOKUP(A13,[1]TDSheet!$A:$X,24,0)*W13</f>
        <v>25.900000000000002</v>
      </c>
      <c r="N13" s="3">
        <f t="shared" si="2"/>
        <v>0.74</v>
      </c>
      <c r="O13" s="17"/>
      <c r="P13" s="3">
        <f t="shared" si="4"/>
        <v>44.986486486486484</v>
      </c>
      <c r="Q13" s="3">
        <f t="shared" si="5"/>
        <v>44.986486486486484</v>
      </c>
      <c r="R13" s="3">
        <f>VLOOKUP(A13,[1]TDSheet!$A:$S,19,0)</f>
        <v>2.2199999999999998</v>
      </c>
      <c r="S13" s="3">
        <f>VLOOKUP(A13,[1]TDSheet!$A:$T,20,0)</f>
        <v>1.48</v>
      </c>
      <c r="T13" s="3">
        <f>VLOOKUP(A13,[1]TDSheet!$A:$N,14,0)</f>
        <v>2.2199999999999998</v>
      </c>
      <c r="V13" s="3">
        <f t="shared" si="6"/>
        <v>0</v>
      </c>
      <c r="W13" s="15">
        <f>VLOOKUP(A13,[1]TDSheet!$A:$W,23,0)</f>
        <v>3.7</v>
      </c>
      <c r="X13" s="16">
        <f t="shared" si="8"/>
        <v>0</v>
      </c>
      <c r="Y13" s="3">
        <f t="shared" si="7"/>
        <v>0</v>
      </c>
    </row>
    <row r="14" spans="1:25" ht="11.1" customHeight="1" outlineLevel="2" x14ac:dyDescent="0.2">
      <c r="A14" s="7" t="s">
        <v>17</v>
      </c>
      <c r="B14" s="7" t="s">
        <v>9</v>
      </c>
      <c r="C14" s="8">
        <v>48</v>
      </c>
      <c r="D14" s="8">
        <v>12</v>
      </c>
      <c r="E14" s="8">
        <v>28</v>
      </c>
      <c r="F14" s="8">
        <v>20</v>
      </c>
      <c r="G14" s="15">
        <f>VLOOKUP(A14,[1]TDSheet!$A:$G,7,0)</f>
        <v>0.25</v>
      </c>
      <c r="L14" s="3">
        <f>VLOOKUP(A14,[1]TDSheet!$A:$X,24,0)*W14</f>
        <v>48</v>
      </c>
      <c r="N14" s="3">
        <f t="shared" si="2"/>
        <v>5.6</v>
      </c>
      <c r="O14" s="17">
        <f t="shared" ref="O14:O15" si="9">16*N14-F14-L14</f>
        <v>21.599999999999994</v>
      </c>
      <c r="P14" s="3">
        <f t="shared" si="4"/>
        <v>16</v>
      </c>
      <c r="Q14" s="3">
        <f t="shared" si="5"/>
        <v>12.142857142857144</v>
      </c>
      <c r="R14" s="3">
        <f>VLOOKUP(A14,[1]TDSheet!$A:$S,19,0)</f>
        <v>1.2</v>
      </c>
      <c r="S14" s="3">
        <f>VLOOKUP(A14,[1]TDSheet!$A:$T,20,0)</f>
        <v>2.6</v>
      </c>
      <c r="T14" s="3">
        <f>VLOOKUP(A14,[1]TDSheet!$A:$N,14,0)</f>
        <v>6.6</v>
      </c>
      <c r="V14" s="3">
        <f t="shared" si="6"/>
        <v>5.3999999999999986</v>
      </c>
      <c r="W14" s="15">
        <f>VLOOKUP(A14,[1]TDSheet!$A:$W,23,0)</f>
        <v>12</v>
      </c>
      <c r="X14" s="16">
        <v>2</v>
      </c>
      <c r="Y14" s="3">
        <f t="shared" si="7"/>
        <v>6</v>
      </c>
    </row>
    <row r="15" spans="1:25" ht="11.1" customHeight="1" outlineLevel="2" x14ac:dyDescent="0.2">
      <c r="A15" s="7" t="s">
        <v>18</v>
      </c>
      <c r="B15" s="7" t="s">
        <v>9</v>
      </c>
      <c r="C15" s="8">
        <v>113</v>
      </c>
      <c r="D15" s="8"/>
      <c r="E15" s="8">
        <v>28</v>
      </c>
      <c r="F15" s="8">
        <v>45</v>
      </c>
      <c r="G15" s="15">
        <f>VLOOKUP(A15,[1]TDSheet!$A:$G,7,0)</f>
        <v>0.25</v>
      </c>
      <c r="L15" s="3">
        <f>VLOOKUP(A15,[1]TDSheet!$A:$X,24,0)*W15</f>
        <v>12</v>
      </c>
      <c r="N15" s="3">
        <f t="shared" si="2"/>
        <v>5.6</v>
      </c>
      <c r="O15" s="17">
        <f t="shared" si="9"/>
        <v>32.599999999999994</v>
      </c>
      <c r="P15" s="3">
        <f t="shared" si="4"/>
        <v>16</v>
      </c>
      <c r="Q15" s="3">
        <f t="shared" si="5"/>
        <v>10.178571428571429</v>
      </c>
      <c r="R15" s="3">
        <f>VLOOKUP(A15,[1]TDSheet!$A:$S,19,0)</f>
        <v>6.6</v>
      </c>
      <c r="S15" s="3">
        <f>VLOOKUP(A15,[1]TDSheet!$A:$T,20,0)</f>
        <v>5</v>
      </c>
      <c r="T15" s="3">
        <f>VLOOKUP(A15,[1]TDSheet!$A:$N,14,0)</f>
        <v>7</v>
      </c>
      <c r="V15" s="3">
        <f t="shared" si="6"/>
        <v>8.1499999999999986</v>
      </c>
      <c r="W15" s="15">
        <f>VLOOKUP(A15,[1]TDSheet!$A:$W,23,0)</f>
        <v>12</v>
      </c>
      <c r="X15" s="16">
        <v>3</v>
      </c>
      <c r="Y15" s="3">
        <f t="shared" si="7"/>
        <v>9</v>
      </c>
    </row>
    <row r="16" spans="1:25" ht="11.1" customHeight="1" outlineLevel="2" x14ac:dyDescent="0.2">
      <c r="A16" s="7" t="s">
        <v>19</v>
      </c>
      <c r="B16" s="7" t="s">
        <v>14</v>
      </c>
      <c r="C16" s="8">
        <v>205.2</v>
      </c>
      <c r="D16" s="8"/>
      <c r="E16" s="8">
        <v>10.8</v>
      </c>
      <c r="F16" s="8">
        <v>138.6</v>
      </c>
      <c r="G16" s="15">
        <f>VLOOKUP(A16,[1]TDSheet!$A:$G,7,0)</f>
        <v>1</v>
      </c>
      <c r="L16" s="3">
        <f>VLOOKUP(A16,[1]TDSheet!$A:$X,24,0)*W16</f>
        <v>0</v>
      </c>
      <c r="N16" s="3">
        <f t="shared" si="2"/>
        <v>2.16</v>
      </c>
      <c r="O16" s="17"/>
      <c r="P16" s="3">
        <f t="shared" si="4"/>
        <v>64.166666666666657</v>
      </c>
      <c r="Q16" s="3">
        <f t="shared" si="5"/>
        <v>64.166666666666657</v>
      </c>
      <c r="R16" s="3">
        <f>VLOOKUP(A16,[1]TDSheet!$A:$S,19,0)</f>
        <v>9.36</v>
      </c>
      <c r="S16" s="3">
        <f>VLOOKUP(A16,[1]TDSheet!$A:$T,20,0)</f>
        <v>8.64</v>
      </c>
      <c r="T16" s="3">
        <f>VLOOKUP(A16,[1]TDSheet!$A:$N,14,0)</f>
        <v>2.88</v>
      </c>
      <c r="V16" s="3">
        <f t="shared" si="6"/>
        <v>0</v>
      </c>
      <c r="W16" s="15">
        <f>VLOOKUP(A16,[1]TDSheet!$A:$W,23,0)</f>
        <v>1.8</v>
      </c>
      <c r="X16" s="16">
        <v>0</v>
      </c>
      <c r="Y16" s="3">
        <f t="shared" si="7"/>
        <v>0</v>
      </c>
    </row>
    <row r="17" spans="1:26" ht="11.1" customHeight="1" outlineLevel="2" x14ac:dyDescent="0.2">
      <c r="A17" s="7" t="s">
        <v>20</v>
      </c>
      <c r="B17" s="7" t="s">
        <v>14</v>
      </c>
      <c r="C17" s="8">
        <v>293.3</v>
      </c>
      <c r="D17" s="8"/>
      <c r="E17" s="8">
        <v>70.3</v>
      </c>
      <c r="F17" s="8">
        <v>145.30000000000001</v>
      </c>
      <c r="G17" s="15">
        <f>VLOOKUP(A17,[1]TDSheet!$A:$G,7,0)</f>
        <v>1</v>
      </c>
      <c r="L17" s="3">
        <f>VLOOKUP(A17,[1]TDSheet!$A:$X,24,0)*W17</f>
        <v>0</v>
      </c>
      <c r="N17" s="3">
        <f t="shared" si="2"/>
        <v>14.059999999999999</v>
      </c>
      <c r="O17" s="17">
        <f t="shared" ref="O17:O19" si="10">16*N17-F17-L17</f>
        <v>79.659999999999968</v>
      </c>
      <c r="P17" s="3">
        <f t="shared" si="4"/>
        <v>16</v>
      </c>
      <c r="Q17" s="3">
        <f t="shared" si="5"/>
        <v>10.334281650071125</v>
      </c>
      <c r="R17" s="3">
        <f>VLOOKUP(A17,[1]TDSheet!$A:$S,19,0)</f>
        <v>2.2199999999999998</v>
      </c>
      <c r="S17" s="3">
        <f>VLOOKUP(A17,[1]TDSheet!$A:$T,20,0)</f>
        <v>4.24</v>
      </c>
      <c r="T17" s="3">
        <f>VLOOKUP(A17,[1]TDSheet!$A:$N,14,0)</f>
        <v>14.059999999999999</v>
      </c>
      <c r="V17" s="3">
        <f t="shared" si="6"/>
        <v>79.659999999999968</v>
      </c>
      <c r="W17" s="15">
        <f>VLOOKUP(A17,[1]TDSheet!$A:$W,23,0)</f>
        <v>3.7</v>
      </c>
      <c r="X17" s="16">
        <v>22</v>
      </c>
      <c r="Y17" s="3">
        <f t="shared" si="7"/>
        <v>81.400000000000006</v>
      </c>
    </row>
    <row r="18" spans="1:26" ht="11.1" customHeight="1" outlineLevel="2" x14ac:dyDescent="0.2">
      <c r="A18" s="7" t="s">
        <v>21</v>
      </c>
      <c r="B18" s="7" t="s">
        <v>9</v>
      </c>
      <c r="C18" s="8">
        <v>102</v>
      </c>
      <c r="D18" s="8"/>
      <c r="E18" s="8">
        <v>74</v>
      </c>
      <c r="F18" s="8">
        <v>11</v>
      </c>
      <c r="G18" s="15">
        <f>VLOOKUP(A18,[1]TDSheet!$A:$G,7,0)</f>
        <v>0.25</v>
      </c>
      <c r="L18" s="3">
        <f>VLOOKUP(A18,[1]TDSheet!$A:$X,24,0)*W18</f>
        <v>108</v>
      </c>
      <c r="N18" s="3">
        <f t="shared" si="2"/>
        <v>14.8</v>
      </c>
      <c r="O18" s="17">
        <f t="shared" si="10"/>
        <v>117.80000000000001</v>
      </c>
      <c r="P18" s="3">
        <f t="shared" si="4"/>
        <v>16</v>
      </c>
      <c r="Q18" s="3">
        <f t="shared" si="5"/>
        <v>8.0405405405405403</v>
      </c>
      <c r="R18" s="3">
        <f>VLOOKUP(A18,[1]TDSheet!$A:$S,19,0)</f>
        <v>0</v>
      </c>
      <c r="S18" s="3">
        <f>VLOOKUP(A18,[1]TDSheet!$A:$T,20,0)</f>
        <v>0</v>
      </c>
      <c r="T18" s="3">
        <f>VLOOKUP(A18,[1]TDSheet!$A:$N,14,0)</f>
        <v>10.6</v>
      </c>
      <c r="V18" s="3">
        <f t="shared" si="6"/>
        <v>29.450000000000003</v>
      </c>
      <c r="W18" s="15">
        <f>VLOOKUP(A18,[1]TDSheet!$A:$W,23,0)</f>
        <v>12</v>
      </c>
      <c r="X18" s="16">
        <v>10</v>
      </c>
      <c r="Y18" s="3">
        <f t="shared" si="7"/>
        <v>30</v>
      </c>
    </row>
    <row r="19" spans="1:26" ht="11.1" customHeight="1" outlineLevel="2" x14ac:dyDescent="0.2">
      <c r="A19" s="7" t="s">
        <v>22</v>
      </c>
      <c r="B19" s="7" t="s">
        <v>9</v>
      </c>
      <c r="C19" s="8">
        <v>497</v>
      </c>
      <c r="D19" s="8">
        <v>84</v>
      </c>
      <c r="E19" s="8">
        <v>159</v>
      </c>
      <c r="F19" s="8">
        <v>307</v>
      </c>
      <c r="G19" s="15">
        <f>VLOOKUP(A19,[1]TDSheet!$A:$G,7,0)</f>
        <v>0.25</v>
      </c>
      <c r="L19" s="3">
        <f>VLOOKUP(A19,[1]TDSheet!$A:$X,24,0)*W19</f>
        <v>0</v>
      </c>
      <c r="N19" s="3">
        <f t="shared" si="2"/>
        <v>31.8</v>
      </c>
      <c r="O19" s="17">
        <f t="shared" si="10"/>
        <v>201.8</v>
      </c>
      <c r="P19" s="3">
        <f t="shared" si="4"/>
        <v>16</v>
      </c>
      <c r="Q19" s="3">
        <f t="shared" si="5"/>
        <v>9.6540880503144653</v>
      </c>
      <c r="R19" s="3">
        <f>VLOOKUP(A19,[1]TDSheet!$A:$S,19,0)</f>
        <v>27.6</v>
      </c>
      <c r="S19" s="3">
        <f>VLOOKUP(A19,[1]TDSheet!$A:$T,20,0)</f>
        <v>32.200000000000003</v>
      </c>
      <c r="T19" s="3">
        <f>VLOOKUP(A19,[1]TDSheet!$A:$N,14,0)</f>
        <v>22</v>
      </c>
      <c r="V19" s="3">
        <f t="shared" si="6"/>
        <v>50.45</v>
      </c>
      <c r="W19" s="15">
        <f>VLOOKUP(A19,[1]TDSheet!$A:$W,23,0)</f>
        <v>12</v>
      </c>
      <c r="X19" s="16">
        <v>17</v>
      </c>
      <c r="Y19" s="3">
        <f t="shared" si="7"/>
        <v>51</v>
      </c>
    </row>
    <row r="20" spans="1:26" ht="11.1" customHeight="1" outlineLevel="2" x14ac:dyDescent="0.2">
      <c r="A20" s="7" t="s">
        <v>23</v>
      </c>
      <c r="B20" s="7" t="s">
        <v>14</v>
      </c>
      <c r="C20" s="8">
        <v>1</v>
      </c>
      <c r="D20" s="8"/>
      <c r="E20" s="8">
        <v>11.4</v>
      </c>
      <c r="F20" s="8">
        <v>-16.399999999999999</v>
      </c>
      <c r="G20" s="15">
        <f>VLOOKUP(A20,[1]TDSheet!$A:$G,7,0)</f>
        <v>1</v>
      </c>
      <c r="L20" s="3">
        <f>VLOOKUP(A20,[1]TDSheet!$A:$X,24,0)*W20</f>
        <v>150</v>
      </c>
      <c r="N20" s="3">
        <f t="shared" si="2"/>
        <v>2.2800000000000002</v>
      </c>
      <c r="O20" s="17"/>
      <c r="P20" s="3">
        <f t="shared" si="4"/>
        <v>58.596491228070164</v>
      </c>
      <c r="Q20" s="3">
        <f t="shared" si="5"/>
        <v>58.596491228070164</v>
      </c>
      <c r="R20" s="3">
        <f>VLOOKUP(A20,[1]TDSheet!$A:$S,19,0)</f>
        <v>20.399999999999999</v>
      </c>
      <c r="S20" s="3">
        <f>VLOOKUP(A20,[1]TDSheet!$A:$T,20,0)</f>
        <v>20.2</v>
      </c>
      <c r="T20" s="3">
        <f>VLOOKUP(A20,[1]TDSheet!$A:$N,14,0)</f>
        <v>20.28</v>
      </c>
      <c r="V20" s="3">
        <f t="shared" si="6"/>
        <v>0</v>
      </c>
      <c r="W20" s="15">
        <f>VLOOKUP(A20,[1]TDSheet!$A:$W,23,0)</f>
        <v>6</v>
      </c>
      <c r="X20" s="16">
        <v>0</v>
      </c>
      <c r="Y20" s="3">
        <f t="shared" si="7"/>
        <v>0</v>
      </c>
    </row>
    <row r="21" spans="1:26" ht="11.1" customHeight="1" outlineLevel="2" x14ac:dyDescent="0.2">
      <c r="A21" s="7" t="s">
        <v>24</v>
      </c>
      <c r="B21" s="7" t="s">
        <v>9</v>
      </c>
      <c r="C21" s="8">
        <v>64</v>
      </c>
      <c r="D21" s="8"/>
      <c r="E21" s="8">
        <v>27</v>
      </c>
      <c r="F21" s="8">
        <v>33</v>
      </c>
      <c r="G21" s="15">
        <f>VLOOKUP(A21,[1]TDSheet!$A:$G,7,0)</f>
        <v>0.75</v>
      </c>
      <c r="L21" s="3">
        <f>VLOOKUP(A21,[1]TDSheet!$A:$X,24,0)*W21</f>
        <v>40</v>
      </c>
      <c r="N21" s="3">
        <f t="shared" si="2"/>
        <v>5.4</v>
      </c>
      <c r="O21" s="17">
        <f t="shared" ref="O21:O22" si="11">16*N21-F21-L21</f>
        <v>13.400000000000006</v>
      </c>
      <c r="P21" s="3">
        <f t="shared" si="4"/>
        <v>16</v>
      </c>
      <c r="Q21" s="3">
        <f t="shared" si="5"/>
        <v>13.518518518518517</v>
      </c>
      <c r="R21" s="3">
        <f>VLOOKUP(A21,[1]TDSheet!$A:$S,19,0)</f>
        <v>3.8</v>
      </c>
      <c r="S21" s="3">
        <f>VLOOKUP(A21,[1]TDSheet!$A:$T,20,0)</f>
        <v>0</v>
      </c>
      <c r="T21" s="3">
        <f>VLOOKUP(A21,[1]TDSheet!$A:$N,14,0)</f>
        <v>4.5999999999999996</v>
      </c>
      <c r="V21" s="3">
        <f t="shared" si="6"/>
        <v>10.050000000000004</v>
      </c>
      <c r="W21" s="15">
        <f>VLOOKUP(A21,[1]TDSheet!$A:$W,23,0)</f>
        <v>8</v>
      </c>
      <c r="X21" s="16">
        <v>2</v>
      </c>
      <c r="Y21" s="3">
        <f t="shared" si="7"/>
        <v>12</v>
      </c>
    </row>
    <row r="22" spans="1:26" ht="11.1" customHeight="1" outlineLevel="2" x14ac:dyDescent="0.2">
      <c r="A22" s="7" t="s">
        <v>25</v>
      </c>
      <c r="B22" s="7" t="s">
        <v>9</v>
      </c>
      <c r="C22" s="8">
        <v>175</v>
      </c>
      <c r="D22" s="8"/>
      <c r="E22" s="8">
        <v>34</v>
      </c>
      <c r="F22" s="8">
        <v>93</v>
      </c>
      <c r="G22" s="15">
        <f>VLOOKUP(A22,[1]TDSheet!$A:$G,7,0)</f>
        <v>0.9</v>
      </c>
      <c r="L22" s="3">
        <f>VLOOKUP(A22,[1]TDSheet!$A:$X,24,0)*W22</f>
        <v>0</v>
      </c>
      <c r="N22" s="3">
        <f t="shared" si="2"/>
        <v>6.8</v>
      </c>
      <c r="O22" s="17">
        <f t="shared" si="11"/>
        <v>15.799999999999997</v>
      </c>
      <c r="P22" s="3">
        <f t="shared" si="4"/>
        <v>16</v>
      </c>
      <c r="Q22" s="3">
        <f t="shared" si="5"/>
        <v>13.676470588235295</v>
      </c>
      <c r="R22" s="3">
        <f>VLOOKUP(A22,[1]TDSheet!$A:$S,19,0)</f>
        <v>4.2</v>
      </c>
      <c r="S22" s="3">
        <f>VLOOKUP(A22,[1]TDSheet!$A:$T,20,0)</f>
        <v>4.8</v>
      </c>
      <c r="T22" s="3">
        <f>VLOOKUP(A22,[1]TDSheet!$A:$N,14,0)</f>
        <v>4.4000000000000004</v>
      </c>
      <c r="V22" s="3">
        <f t="shared" si="6"/>
        <v>14.219999999999997</v>
      </c>
      <c r="W22" s="15">
        <f>VLOOKUP(A22,[1]TDSheet!$A:$W,23,0)</f>
        <v>8</v>
      </c>
      <c r="X22" s="16">
        <v>2</v>
      </c>
      <c r="Y22" s="3">
        <f t="shared" si="7"/>
        <v>14.4</v>
      </c>
    </row>
    <row r="23" spans="1:26" ht="21.95" customHeight="1" outlineLevel="2" x14ac:dyDescent="0.2">
      <c r="A23" s="7" t="s">
        <v>26</v>
      </c>
      <c r="B23" s="7" t="s">
        <v>9</v>
      </c>
      <c r="C23" s="8">
        <v>48</v>
      </c>
      <c r="D23" s="8"/>
      <c r="E23" s="8">
        <v>4</v>
      </c>
      <c r="F23" s="8">
        <v>27</v>
      </c>
      <c r="G23" s="15">
        <f>VLOOKUP(A23,[1]TDSheet!$A:$G,7,0)</f>
        <v>0.43</v>
      </c>
      <c r="L23" s="3">
        <f>VLOOKUP(A23,[1]TDSheet!$A:$X,24,0)*W23</f>
        <v>0</v>
      </c>
      <c r="N23" s="3">
        <f t="shared" si="2"/>
        <v>0.8</v>
      </c>
      <c r="O23" s="17"/>
      <c r="P23" s="3">
        <f t="shared" si="4"/>
        <v>33.75</v>
      </c>
      <c r="Q23" s="3">
        <f t="shared" si="5"/>
        <v>33.75</v>
      </c>
      <c r="R23" s="3">
        <f>VLOOKUP(A23,[1]TDSheet!$A:$S,19,0)</f>
        <v>0</v>
      </c>
      <c r="S23" s="3">
        <f>VLOOKUP(A23,[1]TDSheet!$A:$T,20,0)</f>
        <v>0</v>
      </c>
      <c r="T23" s="3">
        <f>VLOOKUP(A23,[1]TDSheet!$A:$N,14,0)</f>
        <v>0.2</v>
      </c>
      <c r="V23" s="3">
        <f t="shared" si="6"/>
        <v>0</v>
      </c>
      <c r="W23" s="15">
        <f>VLOOKUP(A23,[1]TDSheet!$A:$W,23,0)</f>
        <v>16</v>
      </c>
      <c r="X23" s="16">
        <v>0</v>
      </c>
      <c r="Y23" s="3">
        <f t="shared" si="7"/>
        <v>0</v>
      </c>
    </row>
    <row r="24" spans="1:26" ht="11.1" customHeight="1" outlineLevel="2" x14ac:dyDescent="0.2">
      <c r="A24" s="7" t="s">
        <v>27</v>
      </c>
      <c r="B24" s="7" t="s">
        <v>9</v>
      </c>
      <c r="C24" s="8">
        <v>341</v>
      </c>
      <c r="D24" s="8"/>
      <c r="E24" s="8">
        <v>66</v>
      </c>
      <c r="F24" s="8">
        <v>166</v>
      </c>
      <c r="G24" s="15">
        <f>VLOOKUP(A24,[1]TDSheet!$A:$G,7,0)</f>
        <v>0.9</v>
      </c>
      <c r="L24" s="3">
        <f>VLOOKUP(A24,[1]TDSheet!$A:$X,24,0)*W24</f>
        <v>0</v>
      </c>
      <c r="N24" s="3">
        <f t="shared" si="2"/>
        <v>13.2</v>
      </c>
      <c r="O24" s="17">
        <f t="shared" ref="O24:O28" si="12">16*N24-F24-L24</f>
        <v>45.199999999999989</v>
      </c>
      <c r="P24" s="3">
        <f t="shared" si="4"/>
        <v>16</v>
      </c>
      <c r="Q24" s="3">
        <f t="shared" si="5"/>
        <v>12.575757575757576</v>
      </c>
      <c r="R24" s="3">
        <f>VLOOKUP(A24,[1]TDSheet!$A:$S,19,0)</f>
        <v>13.4</v>
      </c>
      <c r="S24" s="3">
        <f>VLOOKUP(A24,[1]TDSheet!$A:$T,20,0)</f>
        <v>12</v>
      </c>
      <c r="T24" s="3">
        <f>VLOOKUP(A24,[1]TDSheet!$A:$N,14,0)</f>
        <v>11.4</v>
      </c>
      <c r="V24" s="3">
        <f t="shared" si="6"/>
        <v>40.679999999999993</v>
      </c>
      <c r="W24" s="15">
        <f>VLOOKUP(A24,[1]TDSheet!$A:$W,23,0)</f>
        <v>8</v>
      </c>
      <c r="X24" s="16">
        <v>6</v>
      </c>
      <c r="Y24" s="3">
        <f t="shared" si="7"/>
        <v>43.2</v>
      </c>
    </row>
    <row r="25" spans="1:26" ht="11.1" customHeight="1" outlineLevel="2" x14ac:dyDescent="0.2">
      <c r="A25" s="7" t="s">
        <v>28</v>
      </c>
      <c r="B25" s="7" t="s">
        <v>9</v>
      </c>
      <c r="C25" s="8">
        <v>128</v>
      </c>
      <c r="D25" s="8"/>
      <c r="E25" s="8">
        <v>41</v>
      </c>
      <c r="F25" s="8">
        <v>52</v>
      </c>
      <c r="G25" s="15">
        <f>VLOOKUP(A25,[1]TDSheet!$A:$G,7,0)</f>
        <v>0.43</v>
      </c>
      <c r="L25" s="3">
        <f>VLOOKUP(A25,[1]TDSheet!$A:$X,24,0)*W25</f>
        <v>0</v>
      </c>
      <c r="N25" s="3">
        <f t="shared" si="2"/>
        <v>8.1999999999999993</v>
      </c>
      <c r="O25" s="17">
        <f t="shared" si="12"/>
        <v>79.199999999999989</v>
      </c>
      <c r="P25" s="3">
        <f t="shared" si="4"/>
        <v>16</v>
      </c>
      <c r="Q25" s="3">
        <f t="shared" si="5"/>
        <v>6.3414634146341466</v>
      </c>
      <c r="R25" s="3">
        <f>VLOOKUP(A25,[1]TDSheet!$A:$S,19,0)</f>
        <v>4.5999999999999996</v>
      </c>
      <c r="S25" s="3">
        <f>VLOOKUP(A25,[1]TDSheet!$A:$T,20,0)</f>
        <v>3.8</v>
      </c>
      <c r="T25" s="3">
        <f>VLOOKUP(A25,[1]TDSheet!$A:$N,14,0)</f>
        <v>4.8</v>
      </c>
      <c r="V25" s="3">
        <f t="shared" si="6"/>
        <v>34.055999999999997</v>
      </c>
      <c r="W25" s="15">
        <f>VLOOKUP(A25,[1]TDSheet!$A:$W,23,0)</f>
        <v>16</v>
      </c>
      <c r="X25" s="16">
        <v>5</v>
      </c>
      <c r="Y25" s="3">
        <f t="shared" si="7"/>
        <v>34.4</v>
      </c>
    </row>
    <row r="26" spans="1:26" ht="21.95" customHeight="1" outlineLevel="2" x14ac:dyDescent="0.2">
      <c r="A26" s="7" t="s">
        <v>29</v>
      </c>
      <c r="B26" s="7" t="s">
        <v>14</v>
      </c>
      <c r="C26" s="8">
        <v>470</v>
      </c>
      <c r="D26" s="8"/>
      <c r="E26" s="8">
        <v>245</v>
      </c>
      <c r="F26" s="8">
        <v>120</v>
      </c>
      <c r="G26" s="15">
        <f>VLOOKUP(A26,[1]TDSheet!$A:$G,7,0)</f>
        <v>1</v>
      </c>
      <c r="L26" s="3">
        <f>VLOOKUP(A26,[1]TDSheet!$A:$X,24,0)*W26</f>
        <v>150</v>
      </c>
      <c r="N26" s="3">
        <f t="shared" si="2"/>
        <v>49</v>
      </c>
      <c r="O26" s="17">
        <f t="shared" si="12"/>
        <v>514</v>
      </c>
      <c r="P26" s="3">
        <f t="shared" si="4"/>
        <v>16</v>
      </c>
      <c r="Q26" s="3">
        <f t="shared" si="5"/>
        <v>5.5102040816326534</v>
      </c>
      <c r="R26" s="3">
        <f>VLOOKUP(A26,[1]TDSheet!$A:$S,19,0)</f>
        <v>23.2</v>
      </c>
      <c r="S26" s="3">
        <f>VLOOKUP(A26,[1]TDSheet!$A:$T,20,0)</f>
        <v>12</v>
      </c>
      <c r="T26" s="3">
        <f>VLOOKUP(A26,[1]TDSheet!$A:$N,14,0)</f>
        <v>32</v>
      </c>
      <c r="V26" s="3">
        <f t="shared" si="6"/>
        <v>514</v>
      </c>
      <c r="W26" s="15">
        <f>VLOOKUP(A26,[1]TDSheet!$A:$W,23,0)</f>
        <v>5</v>
      </c>
      <c r="X26" s="16">
        <v>103</v>
      </c>
      <c r="Y26" s="3">
        <f t="shared" si="7"/>
        <v>515</v>
      </c>
    </row>
    <row r="27" spans="1:26" ht="11.1" customHeight="1" outlineLevel="2" x14ac:dyDescent="0.2">
      <c r="A27" s="7" t="s">
        <v>30</v>
      </c>
      <c r="B27" s="7" t="s">
        <v>9</v>
      </c>
      <c r="C27" s="8">
        <v>411</v>
      </c>
      <c r="D27" s="8"/>
      <c r="E27" s="8">
        <v>141</v>
      </c>
      <c r="F27" s="8">
        <v>198</v>
      </c>
      <c r="G27" s="15">
        <f>VLOOKUP(A27,[1]TDSheet!$A:$G,7,0)</f>
        <v>0.9</v>
      </c>
      <c r="L27" s="3">
        <f>VLOOKUP(A27,[1]TDSheet!$A:$X,24,0)*W27</f>
        <v>0</v>
      </c>
      <c r="N27" s="3">
        <f t="shared" si="2"/>
        <v>28.2</v>
      </c>
      <c r="O27" s="17">
        <f t="shared" si="12"/>
        <v>253.2</v>
      </c>
      <c r="P27" s="3">
        <f t="shared" si="4"/>
        <v>16</v>
      </c>
      <c r="Q27" s="3">
        <f t="shared" si="5"/>
        <v>7.0212765957446814</v>
      </c>
      <c r="R27" s="3">
        <f>VLOOKUP(A27,[1]TDSheet!$A:$S,19,0)</f>
        <v>19.8</v>
      </c>
      <c r="S27" s="3">
        <f>VLOOKUP(A27,[1]TDSheet!$A:$T,20,0)</f>
        <v>15</v>
      </c>
      <c r="T27" s="3">
        <f>VLOOKUP(A27,[1]TDSheet!$A:$N,14,0)</f>
        <v>19.600000000000001</v>
      </c>
      <c r="V27" s="3">
        <f t="shared" si="6"/>
        <v>227.88</v>
      </c>
      <c r="W27" s="15">
        <f>VLOOKUP(A27,[1]TDSheet!$A:$W,23,0)</f>
        <v>8</v>
      </c>
      <c r="X27" s="16">
        <v>32</v>
      </c>
      <c r="Y27" s="3">
        <f t="shared" si="7"/>
        <v>230.4</v>
      </c>
    </row>
    <row r="28" spans="1:26" ht="11.1" customHeight="1" outlineLevel="2" x14ac:dyDescent="0.2">
      <c r="A28" s="7" t="s">
        <v>31</v>
      </c>
      <c r="B28" s="7" t="s">
        <v>9</v>
      </c>
      <c r="C28" s="8">
        <v>82</v>
      </c>
      <c r="D28" s="8">
        <v>48</v>
      </c>
      <c r="E28" s="8">
        <v>31</v>
      </c>
      <c r="F28" s="8">
        <v>55</v>
      </c>
      <c r="G28" s="15">
        <f>VLOOKUP(A28,[1]TDSheet!$A:$G,7,0)</f>
        <v>0.43</v>
      </c>
      <c r="L28" s="3">
        <f>VLOOKUP(A28,[1]TDSheet!$A:$X,24,0)*W28</f>
        <v>32</v>
      </c>
      <c r="N28" s="3">
        <f t="shared" si="2"/>
        <v>6.2</v>
      </c>
      <c r="O28" s="17">
        <f t="shared" si="12"/>
        <v>12.200000000000003</v>
      </c>
      <c r="P28" s="3">
        <f t="shared" si="4"/>
        <v>16</v>
      </c>
      <c r="Q28" s="3">
        <f t="shared" si="5"/>
        <v>14.032258064516128</v>
      </c>
      <c r="R28" s="3">
        <f>VLOOKUP(A28,[1]TDSheet!$A:$S,19,0)</f>
        <v>6.2</v>
      </c>
      <c r="S28" s="3">
        <f>VLOOKUP(A28,[1]TDSheet!$A:$T,20,0)</f>
        <v>7.8</v>
      </c>
      <c r="T28" s="3">
        <f>VLOOKUP(A28,[1]TDSheet!$A:$N,14,0)</f>
        <v>9.8000000000000007</v>
      </c>
      <c r="V28" s="3">
        <f t="shared" si="6"/>
        <v>5.2460000000000013</v>
      </c>
      <c r="W28" s="15">
        <f>VLOOKUP(A28,[1]TDSheet!$A:$W,23,0)</f>
        <v>16</v>
      </c>
      <c r="X28" s="16">
        <v>1</v>
      </c>
      <c r="Y28" s="3">
        <f t="shared" si="7"/>
        <v>6.88</v>
      </c>
    </row>
    <row r="29" spans="1:26" ht="11.1" customHeight="1" outlineLevel="2" x14ac:dyDescent="0.2">
      <c r="A29" s="7" t="s">
        <v>32</v>
      </c>
      <c r="B29" s="7" t="s">
        <v>9</v>
      </c>
      <c r="C29" s="8"/>
      <c r="D29" s="8">
        <v>300</v>
      </c>
      <c r="E29" s="8"/>
      <c r="F29" s="8">
        <v>234</v>
      </c>
      <c r="G29" s="15">
        <v>0.7</v>
      </c>
      <c r="L29" s="3">
        <v>0</v>
      </c>
      <c r="N29" s="3">
        <f t="shared" si="2"/>
        <v>0</v>
      </c>
      <c r="O29" s="17"/>
      <c r="P29" s="3" t="e">
        <f t="shared" si="4"/>
        <v>#DIV/0!</v>
      </c>
      <c r="Q29" s="3" t="e">
        <f t="shared" si="5"/>
        <v>#DIV/0!</v>
      </c>
      <c r="R29" s="3">
        <v>0</v>
      </c>
      <c r="S29" s="3">
        <v>0</v>
      </c>
      <c r="T29" s="3">
        <v>0</v>
      </c>
      <c r="V29" s="3">
        <f t="shared" si="6"/>
        <v>0</v>
      </c>
      <c r="W29" s="20">
        <v>6</v>
      </c>
      <c r="X29" s="16">
        <f t="shared" si="8"/>
        <v>0</v>
      </c>
      <c r="Y29" s="3">
        <f t="shared" si="7"/>
        <v>0</v>
      </c>
      <c r="Z29" s="3">
        <v>8</v>
      </c>
    </row>
    <row r="30" spans="1:26" ht="11.1" customHeight="1" outlineLevel="2" x14ac:dyDescent="0.2">
      <c r="A30" s="7" t="s">
        <v>33</v>
      </c>
      <c r="B30" s="7" t="s">
        <v>9</v>
      </c>
      <c r="C30" s="8">
        <v>48</v>
      </c>
      <c r="D30" s="8"/>
      <c r="E30" s="8"/>
      <c r="F30" s="8">
        <v>32</v>
      </c>
      <c r="G30" s="15">
        <f>VLOOKUP(A30,[1]TDSheet!$A:$G,7,0)</f>
        <v>0.43</v>
      </c>
      <c r="L30" s="3">
        <f>VLOOKUP(A30,[1]TDSheet!$A:$X,24,0)*W30</f>
        <v>0</v>
      </c>
      <c r="N30" s="3">
        <f t="shared" si="2"/>
        <v>0</v>
      </c>
      <c r="O30" s="17"/>
      <c r="P30" s="3" t="e">
        <f t="shared" si="4"/>
        <v>#DIV/0!</v>
      </c>
      <c r="Q30" s="3" t="e">
        <f t="shared" si="5"/>
        <v>#DIV/0!</v>
      </c>
      <c r="R30" s="3">
        <f>VLOOKUP(A30,[1]TDSheet!$A:$S,19,0)</f>
        <v>0</v>
      </c>
      <c r="S30" s="3">
        <f>VLOOKUP(A30,[1]TDSheet!$A:$T,20,0)</f>
        <v>0</v>
      </c>
      <c r="T30" s="3">
        <f>VLOOKUP(A30,[1]TDSheet!$A:$N,14,0)</f>
        <v>0</v>
      </c>
      <c r="V30" s="3">
        <f t="shared" si="6"/>
        <v>0</v>
      </c>
      <c r="W30" s="15">
        <f>VLOOKUP(A30,[1]TDSheet!$A:$W,23,0)</f>
        <v>16</v>
      </c>
      <c r="X30" s="16">
        <f t="shared" si="8"/>
        <v>0</v>
      </c>
      <c r="Y30" s="3">
        <f t="shared" si="7"/>
        <v>0</v>
      </c>
    </row>
    <row r="31" spans="1:26" ht="21.95" customHeight="1" outlineLevel="2" x14ac:dyDescent="0.2">
      <c r="A31" s="7" t="s">
        <v>34</v>
      </c>
      <c r="B31" s="7" t="s">
        <v>9</v>
      </c>
      <c r="C31" s="8">
        <v>246</v>
      </c>
      <c r="D31" s="8">
        <v>32</v>
      </c>
      <c r="E31" s="8">
        <v>78</v>
      </c>
      <c r="F31" s="8">
        <v>114</v>
      </c>
      <c r="G31" s="15">
        <f>VLOOKUP(A31,[1]TDSheet!$A:$G,7,0)</f>
        <v>0.9</v>
      </c>
      <c r="L31" s="3">
        <f>VLOOKUP(A31,[1]TDSheet!$A:$X,24,0)*W31</f>
        <v>0</v>
      </c>
      <c r="N31" s="3">
        <f t="shared" si="2"/>
        <v>15.6</v>
      </c>
      <c r="O31" s="17">
        <f>16*N31-F31-L31</f>
        <v>135.6</v>
      </c>
      <c r="P31" s="3">
        <f t="shared" si="4"/>
        <v>16</v>
      </c>
      <c r="Q31" s="3">
        <f t="shared" si="5"/>
        <v>7.3076923076923075</v>
      </c>
      <c r="R31" s="3">
        <f>VLOOKUP(A31,[1]TDSheet!$A:$S,19,0)</f>
        <v>12.6</v>
      </c>
      <c r="S31" s="3">
        <f>VLOOKUP(A31,[1]TDSheet!$A:$T,20,0)</f>
        <v>9</v>
      </c>
      <c r="T31" s="3">
        <f>VLOOKUP(A31,[1]TDSheet!$A:$N,14,0)</f>
        <v>7.4</v>
      </c>
      <c r="V31" s="3">
        <f t="shared" si="6"/>
        <v>122.03999999999999</v>
      </c>
      <c r="W31" s="15">
        <f>VLOOKUP(A31,[1]TDSheet!$A:$W,23,0)</f>
        <v>8</v>
      </c>
      <c r="X31" s="16">
        <v>17</v>
      </c>
      <c r="Y31" s="3">
        <f t="shared" si="7"/>
        <v>122.4</v>
      </c>
    </row>
    <row r="32" spans="1:26" ht="11.1" customHeight="1" outlineLevel="2" x14ac:dyDescent="0.2">
      <c r="A32" s="7" t="s">
        <v>35</v>
      </c>
      <c r="B32" s="7" t="s">
        <v>9</v>
      </c>
      <c r="C32" s="8">
        <v>48</v>
      </c>
      <c r="D32" s="8"/>
      <c r="E32" s="8"/>
      <c r="F32" s="8">
        <v>48</v>
      </c>
      <c r="G32" s="15">
        <f>VLOOKUP(A32,[1]TDSheet!$A:$G,7,0)</f>
        <v>0.43</v>
      </c>
      <c r="L32" s="3">
        <f>VLOOKUP(A32,[1]TDSheet!$A:$X,24,0)*W32</f>
        <v>0</v>
      </c>
      <c r="N32" s="3">
        <f t="shared" si="2"/>
        <v>0</v>
      </c>
      <c r="O32" s="17"/>
      <c r="P32" s="3" t="e">
        <f t="shared" si="4"/>
        <v>#DIV/0!</v>
      </c>
      <c r="Q32" s="3" t="e">
        <f t="shared" si="5"/>
        <v>#DIV/0!</v>
      </c>
      <c r="R32" s="3">
        <f>VLOOKUP(A32,[1]TDSheet!$A:$S,19,0)</f>
        <v>0</v>
      </c>
      <c r="S32" s="3">
        <f>VLOOKUP(A32,[1]TDSheet!$A:$T,20,0)</f>
        <v>0</v>
      </c>
      <c r="T32" s="3">
        <f>VLOOKUP(A32,[1]TDSheet!$A:$N,14,0)</f>
        <v>0</v>
      </c>
      <c r="V32" s="3">
        <f t="shared" si="6"/>
        <v>0</v>
      </c>
      <c r="W32" s="15">
        <f>VLOOKUP(A32,[1]TDSheet!$A:$W,23,0)</f>
        <v>16</v>
      </c>
      <c r="X32" s="16">
        <f t="shared" si="8"/>
        <v>0</v>
      </c>
      <c r="Y32" s="3">
        <f t="shared" si="7"/>
        <v>0</v>
      </c>
    </row>
    <row r="33" spans="1:25" ht="11.1" customHeight="1" outlineLevel="2" x14ac:dyDescent="0.2">
      <c r="A33" s="7" t="s">
        <v>36</v>
      </c>
      <c r="B33" s="7" t="s">
        <v>14</v>
      </c>
      <c r="C33" s="8">
        <v>375</v>
      </c>
      <c r="D33" s="8">
        <v>315</v>
      </c>
      <c r="E33" s="8">
        <v>200</v>
      </c>
      <c r="F33" s="8">
        <v>360</v>
      </c>
      <c r="G33" s="15">
        <f>VLOOKUP(A33,[1]TDSheet!$A:$G,7,0)</f>
        <v>1</v>
      </c>
      <c r="L33" s="3">
        <f>VLOOKUP(A33,[1]TDSheet!$A:$X,24,0)*W33</f>
        <v>175</v>
      </c>
      <c r="N33" s="3">
        <f t="shared" si="2"/>
        <v>40</v>
      </c>
      <c r="O33" s="17">
        <f>16*N33-F33-L33</f>
        <v>105</v>
      </c>
      <c r="P33" s="3">
        <f t="shared" si="4"/>
        <v>16</v>
      </c>
      <c r="Q33" s="3">
        <f t="shared" si="5"/>
        <v>13.375</v>
      </c>
      <c r="R33" s="3">
        <f>VLOOKUP(A33,[1]TDSheet!$A:$S,19,0)</f>
        <v>33</v>
      </c>
      <c r="S33" s="3">
        <f>VLOOKUP(A33,[1]TDSheet!$A:$T,20,0)</f>
        <v>45</v>
      </c>
      <c r="T33" s="3">
        <f>VLOOKUP(A33,[1]TDSheet!$A:$N,14,0)</f>
        <v>51</v>
      </c>
      <c r="V33" s="3">
        <f t="shared" si="6"/>
        <v>105</v>
      </c>
      <c r="W33" s="15">
        <f>VLOOKUP(A33,[1]TDSheet!$A:$W,23,0)</f>
        <v>5</v>
      </c>
      <c r="X33" s="16">
        <v>21</v>
      </c>
      <c r="Y33" s="3">
        <f t="shared" si="7"/>
        <v>105</v>
      </c>
    </row>
    <row r="34" spans="1:25" ht="11.1" customHeight="1" outlineLevel="2" x14ac:dyDescent="0.2">
      <c r="A34" s="7" t="s">
        <v>37</v>
      </c>
      <c r="B34" s="7" t="s">
        <v>9</v>
      </c>
      <c r="C34" s="8">
        <v>48</v>
      </c>
      <c r="D34" s="8"/>
      <c r="E34" s="8">
        <v>1</v>
      </c>
      <c r="F34" s="8">
        <v>47</v>
      </c>
      <c r="G34" s="15">
        <f>VLOOKUP(A34,[1]TDSheet!$A:$G,7,0)</f>
        <v>0.43</v>
      </c>
      <c r="L34" s="3">
        <f>VLOOKUP(A34,[1]TDSheet!$A:$X,24,0)*W34</f>
        <v>0</v>
      </c>
      <c r="N34" s="3">
        <f t="shared" si="2"/>
        <v>0.2</v>
      </c>
      <c r="O34" s="17"/>
      <c r="P34" s="3">
        <f t="shared" si="4"/>
        <v>235</v>
      </c>
      <c r="Q34" s="3">
        <f t="shared" si="5"/>
        <v>235</v>
      </c>
      <c r="R34" s="3">
        <f>VLOOKUP(A34,[1]TDSheet!$A:$S,19,0)</f>
        <v>0</v>
      </c>
      <c r="S34" s="3">
        <f>VLOOKUP(A34,[1]TDSheet!$A:$T,20,0)</f>
        <v>0</v>
      </c>
      <c r="T34" s="3">
        <f>VLOOKUP(A34,[1]TDSheet!$A:$N,14,0)</f>
        <v>0</v>
      </c>
      <c r="V34" s="3">
        <f t="shared" si="6"/>
        <v>0</v>
      </c>
      <c r="W34" s="15">
        <f>VLOOKUP(A34,[1]TDSheet!$A:$W,23,0)</f>
        <v>16</v>
      </c>
      <c r="X34" s="16">
        <f t="shared" si="8"/>
        <v>0</v>
      </c>
      <c r="Y34" s="3">
        <f t="shared" si="7"/>
        <v>0</v>
      </c>
    </row>
    <row r="35" spans="1:25" ht="11.1" customHeight="1" outlineLevel="2" x14ac:dyDescent="0.2">
      <c r="A35" s="7" t="s">
        <v>38</v>
      </c>
      <c r="B35" s="7" t="s">
        <v>9</v>
      </c>
      <c r="C35" s="8">
        <v>104</v>
      </c>
      <c r="D35" s="8"/>
      <c r="E35" s="8">
        <v>2</v>
      </c>
      <c r="F35" s="8">
        <v>70</v>
      </c>
      <c r="G35" s="15">
        <f>VLOOKUP(A35,[1]TDSheet!$A:$G,7,0)</f>
        <v>0.9</v>
      </c>
      <c r="L35" s="3">
        <f>VLOOKUP(A35,[1]TDSheet!$A:$X,24,0)*W35</f>
        <v>0</v>
      </c>
      <c r="N35" s="3">
        <f t="shared" si="2"/>
        <v>0.4</v>
      </c>
      <c r="O35" s="17"/>
      <c r="P35" s="3">
        <f t="shared" si="4"/>
        <v>175</v>
      </c>
      <c r="Q35" s="3">
        <f t="shared" si="5"/>
        <v>175</v>
      </c>
      <c r="R35" s="3">
        <f>VLOOKUP(A35,[1]TDSheet!$A:$S,19,0)</f>
        <v>0</v>
      </c>
      <c r="S35" s="3">
        <f>VLOOKUP(A35,[1]TDSheet!$A:$T,20,0)</f>
        <v>0</v>
      </c>
      <c r="T35" s="3">
        <f>VLOOKUP(A35,[1]TDSheet!$A:$N,14,0)</f>
        <v>0</v>
      </c>
      <c r="V35" s="3">
        <f t="shared" si="6"/>
        <v>0</v>
      </c>
      <c r="W35" s="15">
        <f>VLOOKUP(A35,[1]TDSheet!$A:$W,23,0)</f>
        <v>8</v>
      </c>
      <c r="X35" s="16">
        <f t="shared" si="8"/>
        <v>0</v>
      </c>
      <c r="Y35" s="3">
        <f t="shared" si="7"/>
        <v>0</v>
      </c>
    </row>
    <row r="36" spans="1:25" ht="11.1" customHeight="1" outlineLevel="2" x14ac:dyDescent="0.2">
      <c r="A36" s="7" t="s">
        <v>39</v>
      </c>
      <c r="B36" s="7" t="s">
        <v>9</v>
      </c>
      <c r="C36" s="8">
        <v>208</v>
      </c>
      <c r="D36" s="8"/>
      <c r="E36" s="8">
        <v>4</v>
      </c>
      <c r="F36" s="8">
        <v>156</v>
      </c>
      <c r="G36" s="15">
        <f>VLOOKUP(A36,[1]TDSheet!$A:$G,7,0)</f>
        <v>0.9</v>
      </c>
      <c r="L36" s="3">
        <f>VLOOKUP(A36,[1]TDSheet!$A:$X,24,0)*W36</f>
        <v>0</v>
      </c>
      <c r="N36" s="3">
        <f t="shared" si="2"/>
        <v>0.8</v>
      </c>
      <c r="O36" s="17"/>
      <c r="P36" s="3">
        <f t="shared" si="4"/>
        <v>195</v>
      </c>
      <c r="Q36" s="3">
        <f t="shared" si="5"/>
        <v>195</v>
      </c>
      <c r="R36" s="3">
        <f>VLOOKUP(A36,[1]TDSheet!$A:$S,19,0)</f>
        <v>0</v>
      </c>
      <c r="S36" s="3">
        <f>VLOOKUP(A36,[1]TDSheet!$A:$T,20,0)</f>
        <v>0</v>
      </c>
      <c r="T36" s="3">
        <f>VLOOKUP(A36,[1]TDSheet!$A:$N,14,0)</f>
        <v>0</v>
      </c>
      <c r="V36" s="3">
        <f t="shared" si="6"/>
        <v>0</v>
      </c>
      <c r="W36" s="15">
        <f>VLOOKUP(A36,[1]TDSheet!$A:$W,23,0)</f>
        <v>8</v>
      </c>
      <c r="X36" s="16">
        <f t="shared" si="8"/>
        <v>0</v>
      </c>
      <c r="Y36" s="3">
        <f t="shared" si="7"/>
        <v>0</v>
      </c>
    </row>
    <row r="37" spans="1:25" ht="11.1" customHeight="1" outlineLevel="2" x14ac:dyDescent="0.2">
      <c r="A37" s="7" t="s">
        <v>40</v>
      </c>
      <c r="B37" s="7" t="s">
        <v>14</v>
      </c>
      <c r="C37" s="8">
        <v>81</v>
      </c>
      <c r="D37" s="8"/>
      <c r="E37" s="8">
        <v>21</v>
      </c>
      <c r="F37" s="8">
        <v>51</v>
      </c>
      <c r="G37" s="15">
        <f>VLOOKUP(A37,[1]TDSheet!$A:$G,7,0)</f>
        <v>1</v>
      </c>
      <c r="L37" s="3">
        <f>VLOOKUP(A37,[1]TDSheet!$A:$X,24,0)*W37</f>
        <v>27</v>
      </c>
      <c r="N37" s="3">
        <f t="shared" si="2"/>
        <v>4.2</v>
      </c>
      <c r="O37" s="17"/>
      <c r="P37" s="3">
        <f t="shared" si="4"/>
        <v>18.571428571428569</v>
      </c>
      <c r="Q37" s="3">
        <f t="shared" si="5"/>
        <v>18.571428571428569</v>
      </c>
      <c r="R37" s="3">
        <f>VLOOKUP(A37,[1]TDSheet!$A:$S,19,0)</f>
        <v>12</v>
      </c>
      <c r="S37" s="3">
        <f>VLOOKUP(A37,[1]TDSheet!$A:$T,20,0)</f>
        <v>9</v>
      </c>
      <c r="T37" s="3">
        <f>VLOOKUP(A37,[1]TDSheet!$A:$N,14,0)</f>
        <v>6</v>
      </c>
      <c r="V37" s="3">
        <f t="shared" si="6"/>
        <v>0</v>
      </c>
      <c r="W37" s="15">
        <f>VLOOKUP(A37,[1]TDSheet!$A:$W,23,0)</f>
        <v>3</v>
      </c>
      <c r="X37" s="16">
        <f t="shared" si="8"/>
        <v>0</v>
      </c>
      <c r="Y37" s="3">
        <f t="shared" si="7"/>
        <v>0</v>
      </c>
    </row>
    <row r="38" spans="1:25" ht="11.1" customHeight="1" outlineLevel="2" x14ac:dyDescent="0.2">
      <c r="A38" s="7" t="s">
        <v>41</v>
      </c>
      <c r="B38" s="7" t="s">
        <v>9</v>
      </c>
      <c r="C38" s="8">
        <v>238</v>
      </c>
      <c r="D38" s="8"/>
      <c r="E38" s="8">
        <v>29</v>
      </c>
      <c r="F38" s="8">
        <v>134</v>
      </c>
      <c r="G38" s="15">
        <f>VLOOKUP(A38,[1]TDSheet!$A:$G,7,0)</f>
        <v>0.25</v>
      </c>
      <c r="L38" s="3">
        <f>VLOOKUP(A38,[1]TDSheet!$A:$X,24,0)*W38</f>
        <v>0</v>
      </c>
      <c r="N38" s="3">
        <f t="shared" si="2"/>
        <v>5.8</v>
      </c>
      <c r="O38" s="17"/>
      <c r="P38" s="3">
        <f t="shared" si="4"/>
        <v>23.103448275862071</v>
      </c>
      <c r="Q38" s="3">
        <f t="shared" si="5"/>
        <v>23.103448275862071</v>
      </c>
      <c r="R38" s="3">
        <f>VLOOKUP(A38,[1]TDSheet!$A:$S,19,0)</f>
        <v>5.2</v>
      </c>
      <c r="S38" s="3">
        <f>VLOOKUP(A38,[1]TDSheet!$A:$T,20,0)</f>
        <v>3.4</v>
      </c>
      <c r="T38" s="3">
        <f>VLOOKUP(A38,[1]TDSheet!$A:$N,14,0)</f>
        <v>4.8</v>
      </c>
      <c r="V38" s="3">
        <f t="shared" si="6"/>
        <v>0</v>
      </c>
      <c r="W38" s="15">
        <f>VLOOKUP(A38,[1]TDSheet!$A:$W,23,0)</f>
        <v>12</v>
      </c>
      <c r="X38" s="16">
        <f t="shared" si="8"/>
        <v>0</v>
      </c>
      <c r="Y38" s="3">
        <f t="shared" si="7"/>
        <v>0</v>
      </c>
    </row>
    <row r="39" spans="1:25" ht="11.1" customHeight="1" outlineLevel="2" x14ac:dyDescent="0.2">
      <c r="A39" s="7" t="s">
        <v>42</v>
      </c>
      <c r="B39" s="7" t="s">
        <v>9</v>
      </c>
      <c r="C39" s="8">
        <v>-2</v>
      </c>
      <c r="D39" s="8"/>
      <c r="E39" s="8"/>
      <c r="F39" s="8">
        <v>-2</v>
      </c>
      <c r="G39" s="15">
        <f>VLOOKUP(A39,[1]TDSheet!$A:$G,7,0)</f>
        <v>0.3</v>
      </c>
      <c r="L39" s="3">
        <f>VLOOKUP(A39,[1]TDSheet!$A:$X,24,0)*W39</f>
        <v>12</v>
      </c>
      <c r="N39" s="3">
        <f t="shared" si="2"/>
        <v>0</v>
      </c>
      <c r="O39" s="18">
        <v>12</v>
      </c>
      <c r="P39" s="3" t="e">
        <f t="shared" si="4"/>
        <v>#DIV/0!</v>
      </c>
      <c r="Q39" s="3" t="e">
        <f t="shared" si="5"/>
        <v>#DIV/0!</v>
      </c>
      <c r="R39" s="3">
        <f>VLOOKUP(A39,[1]TDSheet!$A:$S,19,0)</f>
        <v>6.6</v>
      </c>
      <c r="S39" s="3">
        <f>VLOOKUP(A39,[1]TDSheet!$A:$T,20,0)</f>
        <v>2.4</v>
      </c>
      <c r="T39" s="3">
        <f>VLOOKUP(A39,[1]TDSheet!$A:$N,14,0)</f>
        <v>0.4</v>
      </c>
      <c r="V39" s="3">
        <f t="shared" si="6"/>
        <v>3.5999999999999996</v>
      </c>
      <c r="W39" s="15">
        <f>VLOOKUP(A39,[1]TDSheet!$A:$W,23,0)</f>
        <v>12</v>
      </c>
      <c r="X39" s="16">
        <v>1</v>
      </c>
      <c r="Y39" s="3">
        <f t="shared" si="7"/>
        <v>3.5999999999999996</v>
      </c>
    </row>
    <row r="40" spans="1:25" ht="11.1" customHeight="1" outlineLevel="2" x14ac:dyDescent="0.2">
      <c r="A40" s="7" t="s">
        <v>43</v>
      </c>
      <c r="B40" s="7" t="s">
        <v>9</v>
      </c>
      <c r="C40" s="8">
        <v>-3</v>
      </c>
      <c r="D40" s="8"/>
      <c r="E40" s="8"/>
      <c r="F40" s="8">
        <v>-3</v>
      </c>
      <c r="G40" s="15">
        <f>VLOOKUP(A40,[1]TDSheet!$A:$G,7,0)</f>
        <v>0.3</v>
      </c>
      <c r="L40" s="3">
        <f>VLOOKUP(A40,[1]TDSheet!$A:$X,24,0)*W40</f>
        <v>12</v>
      </c>
      <c r="N40" s="3">
        <f t="shared" si="2"/>
        <v>0</v>
      </c>
      <c r="O40" s="18">
        <v>12</v>
      </c>
      <c r="P40" s="3" t="e">
        <f t="shared" si="4"/>
        <v>#DIV/0!</v>
      </c>
      <c r="Q40" s="3" t="e">
        <f t="shared" si="5"/>
        <v>#DIV/0!</v>
      </c>
      <c r="R40" s="3">
        <f>VLOOKUP(A40,[1]TDSheet!$A:$S,19,0)</f>
        <v>4.4000000000000004</v>
      </c>
      <c r="S40" s="3">
        <f>VLOOKUP(A40,[1]TDSheet!$A:$T,20,0)</f>
        <v>0</v>
      </c>
      <c r="T40" s="3">
        <f>VLOOKUP(A40,[1]TDSheet!$A:$N,14,0)</f>
        <v>0.6</v>
      </c>
      <c r="V40" s="3">
        <f t="shared" si="6"/>
        <v>3.5999999999999996</v>
      </c>
      <c r="W40" s="15">
        <f>VLOOKUP(A40,[1]TDSheet!$A:$W,23,0)</f>
        <v>12</v>
      </c>
      <c r="X40" s="16">
        <v>1</v>
      </c>
      <c r="Y40" s="3">
        <f t="shared" si="7"/>
        <v>3.5999999999999996</v>
      </c>
    </row>
    <row r="41" spans="1:25" ht="11.1" customHeight="1" outlineLevel="2" x14ac:dyDescent="0.2">
      <c r="A41" s="7" t="s">
        <v>44</v>
      </c>
      <c r="B41" s="7" t="s">
        <v>14</v>
      </c>
      <c r="C41" s="8">
        <v>138.80000000000001</v>
      </c>
      <c r="D41" s="8"/>
      <c r="E41" s="8">
        <v>14.4</v>
      </c>
      <c r="F41" s="8">
        <v>79.400000000000006</v>
      </c>
      <c r="G41" s="15">
        <f>VLOOKUP(A41,[1]TDSheet!$A:$G,7,0)</f>
        <v>1</v>
      </c>
      <c r="L41" s="3">
        <f>VLOOKUP(A41,[1]TDSheet!$A:$X,24,0)*W41</f>
        <v>7.2</v>
      </c>
      <c r="N41" s="3">
        <f t="shared" si="2"/>
        <v>2.88</v>
      </c>
      <c r="O41" s="17"/>
      <c r="P41" s="3">
        <f t="shared" si="4"/>
        <v>30.06944444444445</v>
      </c>
      <c r="Q41" s="3">
        <f t="shared" si="5"/>
        <v>30.06944444444445</v>
      </c>
      <c r="R41" s="3">
        <f>VLOOKUP(A41,[1]TDSheet!$A:$S,19,0)</f>
        <v>1.44</v>
      </c>
      <c r="S41" s="3">
        <f>VLOOKUP(A41,[1]TDSheet!$A:$T,20,0)</f>
        <v>2.16</v>
      </c>
      <c r="T41" s="3">
        <f>VLOOKUP(A41,[1]TDSheet!$A:$N,14,0)</f>
        <v>8.5</v>
      </c>
      <c r="V41" s="3">
        <f t="shared" si="6"/>
        <v>0</v>
      </c>
      <c r="W41" s="15">
        <f>VLOOKUP(A41,[1]TDSheet!$A:$W,23,0)</f>
        <v>1.8</v>
      </c>
      <c r="X41" s="16">
        <f t="shared" si="8"/>
        <v>0</v>
      </c>
      <c r="Y41" s="3">
        <f t="shared" si="7"/>
        <v>0</v>
      </c>
    </row>
    <row r="42" spans="1:25" ht="11.1" customHeight="1" outlineLevel="2" x14ac:dyDescent="0.2">
      <c r="A42" s="7" t="s">
        <v>45</v>
      </c>
      <c r="B42" s="7" t="s">
        <v>9</v>
      </c>
      <c r="C42" s="8">
        <v>172</v>
      </c>
      <c r="D42" s="8"/>
      <c r="E42" s="8">
        <v>20</v>
      </c>
      <c r="F42" s="8">
        <v>100</v>
      </c>
      <c r="G42" s="15">
        <f>VLOOKUP(A42,[1]TDSheet!$A:$G,7,0)</f>
        <v>0.2</v>
      </c>
      <c r="L42" s="3">
        <f>VLOOKUP(A42,[1]TDSheet!$A:$X,24,0)*W42</f>
        <v>0</v>
      </c>
      <c r="N42" s="3">
        <f t="shared" si="2"/>
        <v>4</v>
      </c>
      <c r="O42" s="17"/>
      <c r="P42" s="3">
        <f t="shared" si="4"/>
        <v>25</v>
      </c>
      <c r="Q42" s="3">
        <f t="shared" si="5"/>
        <v>25</v>
      </c>
      <c r="R42" s="3">
        <f>VLOOKUP(A42,[1]TDSheet!$A:$S,19,0)</f>
        <v>3</v>
      </c>
      <c r="S42" s="3">
        <f>VLOOKUP(A42,[1]TDSheet!$A:$T,20,0)</f>
        <v>3.8</v>
      </c>
      <c r="T42" s="3">
        <f>VLOOKUP(A42,[1]TDSheet!$A:$N,14,0)</f>
        <v>2.2000000000000002</v>
      </c>
      <c r="V42" s="3">
        <f t="shared" si="6"/>
        <v>0</v>
      </c>
      <c r="W42" s="15">
        <f>VLOOKUP(A42,[1]TDSheet!$A:$W,23,0)</f>
        <v>6</v>
      </c>
      <c r="X42" s="16">
        <f t="shared" si="8"/>
        <v>0</v>
      </c>
      <c r="Y42" s="3">
        <f t="shared" si="7"/>
        <v>0</v>
      </c>
    </row>
    <row r="43" spans="1:25" ht="11.1" customHeight="1" outlineLevel="2" x14ac:dyDescent="0.2">
      <c r="A43" s="7" t="s">
        <v>46</v>
      </c>
      <c r="B43" s="7" t="s">
        <v>9</v>
      </c>
      <c r="C43" s="8">
        <v>176</v>
      </c>
      <c r="D43" s="8"/>
      <c r="E43" s="8">
        <v>26</v>
      </c>
      <c r="F43" s="8">
        <v>96</v>
      </c>
      <c r="G43" s="15">
        <f>VLOOKUP(A43,[1]TDSheet!$A:$G,7,0)</f>
        <v>0.2</v>
      </c>
      <c r="L43" s="3">
        <f>VLOOKUP(A43,[1]TDSheet!$A:$X,24,0)*W43</f>
        <v>0</v>
      </c>
      <c r="N43" s="3">
        <f t="shared" si="2"/>
        <v>5.2</v>
      </c>
      <c r="O43" s="17"/>
      <c r="P43" s="3">
        <f t="shared" si="4"/>
        <v>18.46153846153846</v>
      </c>
      <c r="Q43" s="3">
        <f t="shared" si="5"/>
        <v>18.46153846153846</v>
      </c>
      <c r="R43" s="3">
        <f>VLOOKUP(A43,[1]TDSheet!$A:$S,19,0)</f>
        <v>3.6</v>
      </c>
      <c r="S43" s="3">
        <f>VLOOKUP(A43,[1]TDSheet!$A:$T,20,0)</f>
        <v>4</v>
      </c>
      <c r="T43" s="3">
        <f>VLOOKUP(A43,[1]TDSheet!$A:$N,14,0)</f>
        <v>3.8</v>
      </c>
      <c r="V43" s="3">
        <f t="shared" si="6"/>
        <v>0</v>
      </c>
      <c r="W43" s="15">
        <f>VLOOKUP(A43,[1]TDSheet!$A:$W,23,0)</f>
        <v>6</v>
      </c>
      <c r="X43" s="16">
        <f t="shared" si="8"/>
        <v>0</v>
      </c>
      <c r="Y43" s="3">
        <f t="shared" si="7"/>
        <v>0</v>
      </c>
    </row>
    <row r="44" spans="1:25" ht="11.1" customHeight="1" outlineLevel="2" x14ac:dyDescent="0.2">
      <c r="A44" s="7" t="s">
        <v>47</v>
      </c>
      <c r="B44" s="7" t="s">
        <v>9</v>
      </c>
      <c r="C44" s="8">
        <v>197</v>
      </c>
      <c r="D44" s="8"/>
      <c r="E44" s="8">
        <v>38</v>
      </c>
      <c r="F44" s="8">
        <v>99</v>
      </c>
      <c r="G44" s="15">
        <f>VLOOKUP(A44,[1]TDSheet!$A:$G,7,0)</f>
        <v>0.25</v>
      </c>
      <c r="L44" s="3">
        <f>VLOOKUP(A44,[1]TDSheet!$A:$X,24,0)*W44</f>
        <v>0</v>
      </c>
      <c r="N44" s="3">
        <f t="shared" si="2"/>
        <v>7.6</v>
      </c>
      <c r="O44" s="17">
        <f t="shared" ref="O44:O47" si="13">16*N44-F44-L44</f>
        <v>22.599999999999994</v>
      </c>
      <c r="P44" s="3">
        <f t="shared" si="4"/>
        <v>16</v>
      </c>
      <c r="Q44" s="3">
        <f t="shared" si="5"/>
        <v>13.026315789473685</v>
      </c>
      <c r="R44" s="3">
        <f>VLOOKUP(A44,[1]TDSheet!$A:$S,19,0)</f>
        <v>0</v>
      </c>
      <c r="S44" s="3">
        <f>VLOOKUP(A44,[1]TDSheet!$A:$T,20,0)</f>
        <v>3.2</v>
      </c>
      <c r="T44" s="3">
        <f>VLOOKUP(A44,[1]TDSheet!$A:$N,14,0)</f>
        <v>10.4</v>
      </c>
      <c r="V44" s="3">
        <f t="shared" si="6"/>
        <v>5.6499999999999986</v>
      </c>
      <c r="W44" s="15">
        <f>VLOOKUP(A44,[1]TDSheet!$A:$W,23,0)</f>
        <v>12</v>
      </c>
      <c r="X44" s="16">
        <v>2</v>
      </c>
      <c r="Y44" s="3">
        <f t="shared" si="7"/>
        <v>6</v>
      </c>
    </row>
    <row r="45" spans="1:25" ht="11.1" customHeight="1" outlineLevel="2" x14ac:dyDescent="0.2">
      <c r="A45" s="7" t="s">
        <v>48</v>
      </c>
      <c r="B45" s="7" t="s">
        <v>9</v>
      </c>
      <c r="C45" s="8">
        <v>177</v>
      </c>
      <c r="D45" s="8"/>
      <c r="E45" s="8">
        <v>31</v>
      </c>
      <c r="F45" s="8">
        <v>85</v>
      </c>
      <c r="G45" s="15">
        <f>VLOOKUP(A45,[1]TDSheet!$A:$G,7,0)</f>
        <v>0.25</v>
      </c>
      <c r="L45" s="3">
        <f>VLOOKUP(A45,[1]TDSheet!$A:$X,24,0)*W45</f>
        <v>0</v>
      </c>
      <c r="N45" s="3">
        <f t="shared" si="2"/>
        <v>6.2</v>
      </c>
      <c r="O45" s="17">
        <f t="shared" si="13"/>
        <v>14.200000000000003</v>
      </c>
      <c r="P45" s="3">
        <f t="shared" si="4"/>
        <v>16</v>
      </c>
      <c r="Q45" s="3">
        <f t="shared" si="5"/>
        <v>13.709677419354838</v>
      </c>
      <c r="R45" s="3">
        <f>VLOOKUP(A45,[1]TDSheet!$A:$S,19,0)</f>
        <v>0</v>
      </c>
      <c r="S45" s="3">
        <f>VLOOKUP(A45,[1]TDSheet!$A:$T,20,0)</f>
        <v>2.6</v>
      </c>
      <c r="T45" s="3">
        <f>VLOOKUP(A45,[1]TDSheet!$A:$N,14,0)</f>
        <v>9.6</v>
      </c>
      <c r="V45" s="3">
        <f t="shared" si="6"/>
        <v>3.5500000000000007</v>
      </c>
      <c r="W45" s="15">
        <f>VLOOKUP(A45,[1]TDSheet!$A:$W,23,0)</f>
        <v>12</v>
      </c>
      <c r="X45" s="16">
        <v>1</v>
      </c>
      <c r="Y45" s="3">
        <f t="shared" si="7"/>
        <v>3</v>
      </c>
    </row>
    <row r="46" spans="1:25" ht="21.95" customHeight="1" outlineLevel="2" x14ac:dyDescent="0.2">
      <c r="A46" s="7" t="s">
        <v>49</v>
      </c>
      <c r="B46" s="7" t="s">
        <v>14</v>
      </c>
      <c r="C46" s="8">
        <v>237.6</v>
      </c>
      <c r="D46" s="8"/>
      <c r="E46" s="8">
        <v>83.7</v>
      </c>
      <c r="F46" s="8">
        <v>91.8</v>
      </c>
      <c r="G46" s="15">
        <f>VLOOKUP(A46,[1]TDSheet!$A:$G,7,0)</f>
        <v>1</v>
      </c>
      <c r="L46" s="3">
        <f>VLOOKUP(A46,[1]TDSheet!$A:$X,24,0)*W46</f>
        <v>0</v>
      </c>
      <c r="N46" s="3">
        <f t="shared" si="2"/>
        <v>16.740000000000002</v>
      </c>
      <c r="O46" s="17">
        <f t="shared" si="13"/>
        <v>176.04000000000002</v>
      </c>
      <c r="P46" s="3">
        <f t="shared" si="4"/>
        <v>16</v>
      </c>
      <c r="Q46" s="3">
        <f t="shared" si="5"/>
        <v>5.4838709677419351</v>
      </c>
      <c r="R46" s="3">
        <f>VLOOKUP(A46,[1]TDSheet!$A:$S,19,0)</f>
        <v>17.82</v>
      </c>
      <c r="S46" s="3">
        <f>VLOOKUP(A46,[1]TDSheet!$A:$T,20,0)</f>
        <v>12.959999999999999</v>
      </c>
      <c r="T46" s="3">
        <f>VLOOKUP(A46,[1]TDSheet!$A:$N,14,0)</f>
        <v>10.26</v>
      </c>
      <c r="V46" s="3">
        <f t="shared" si="6"/>
        <v>176.04000000000002</v>
      </c>
      <c r="W46" s="15">
        <f>VLOOKUP(A46,[1]TDSheet!$A:$W,23,0)</f>
        <v>2.7</v>
      </c>
      <c r="X46" s="16">
        <v>65</v>
      </c>
      <c r="Y46" s="3">
        <f t="shared" si="7"/>
        <v>175.5</v>
      </c>
    </row>
    <row r="47" spans="1:25" ht="11.1" customHeight="1" outlineLevel="2" x14ac:dyDescent="0.2">
      <c r="A47" s="7" t="s">
        <v>50</v>
      </c>
      <c r="B47" s="7" t="s">
        <v>14</v>
      </c>
      <c r="C47" s="8">
        <v>545</v>
      </c>
      <c r="D47" s="8"/>
      <c r="E47" s="8">
        <v>175</v>
      </c>
      <c r="F47" s="8">
        <v>265</v>
      </c>
      <c r="G47" s="15">
        <f>VLOOKUP(A47,[1]TDSheet!$A:$G,7,0)</f>
        <v>1</v>
      </c>
      <c r="L47" s="3">
        <f>VLOOKUP(A47,[1]TDSheet!$A:$X,24,0)*W47</f>
        <v>0</v>
      </c>
      <c r="N47" s="3">
        <f t="shared" si="2"/>
        <v>35</v>
      </c>
      <c r="O47" s="17">
        <f t="shared" si="13"/>
        <v>295</v>
      </c>
      <c r="P47" s="3">
        <f t="shared" si="4"/>
        <v>16</v>
      </c>
      <c r="Q47" s="3">
        <f t="shared" si="5"/>
        <v>7.5714285714285712</v>
      </c>
      <c r="R47" s="3">
        <f>VLOOKUP(A47,[1]TDSheet!$A:$S,19,0)</f>
        <v>38</v>
      </c>
      <c r="S47" s="3">
        <f>VLOOKUP(A47,[1]TDSheet!$A:$T,20,0)</f>
        <v>36</v>
      </c>
      <c r="T47" s="3">
        <f>VLOOKUP(A47,[1]TDSheet!$A:$N,14,0)</f>
        <v>32</v>
      </c>
      <c r="V47" s="3">
        <f t="shared" si="6"/>
        <v>295</v>
      </c>
      <c r="W47" s="15">
        <f>VLOOKUP(A47,[1]TDSheet!$A:$W,23,0)</f>
        <v>5</v>
      </c>
      <c r="X47" s="16">
        <v>59</v>
      </c>
      <c r="Y47" s="3">
        <f t="shared" si="7"/>
        <v>295</v>
      </c>
    </row>
    <row r="48" spans="1:25" ht="11.1" customHeight="1" outlineLevel="2" x14ac:dyDescent="0.2">
      <c r="A48" s="7" t="s">
        <v>51</v>
      </c>
      <c r="B48" s="7" t="s">
        <v>9</v>
      </c>
      <c r="C48" s="8">
        <v>264</v>
      </c>
      <c r="D48" s="8"/>
      <c r="E48" s="8">
        <v>29</v>
      </c>
      <c r="F48" s="8">
        <v>191</v>
      </c>
      <c r="G48" s="15">
        <f>VLOOKUP(A48,[1]TDSheet!$A:$G,7,0)</f>
        <v>0.14000000000000001</v>
      </c>
      <c r="L48" s="3">
        <f>VLOOKUP(A48,[1]TDSheet!$A:$X,24,0)*W48</f>
        <v>0</v>
      </c>
      <c r="N48" s="3">
        <f t="shared" si="2"/>
        <v>5.8</v>
      </c>
      <c r="O48" s="17"/>
      <c r="P48" s="3">
        <f t="shared" si="4"/>
        <v>32.931034482758619</v>
      </c>
      <c r="Q48" s="3">
        <f t="shared" si="5"/>
        <v>32.931034482758619</v>
      </c>
      <c r="R48" s="3">
        <f>VLOOKUP(A48,[1]TDSheet!$A:$S,19,0)</f>
        <v>0</v>
      </c>
      <c r="S48" s="3">
        <f>VLOOKUP(A48,[1]TDSheet!$A:$T,20,0)</f>
        <v>0</v>
      </c>
      <c r="T48" s="3">
        <f>VLOOKUP(A48,[1]TDSheet!$A:$N,14,0)</f>
        <v>2.6</v>
      </c>
      <c r="V48" s="3">
        <f t="shared" si="6"/>
        <v>0</v>
      </c>
      <c r="W48" s="15">
        <f>VLOOKUP(A48,[1]TDSheet!$A:$W,23,0)</f>
        <v>22</v>
      </c>
      <c r="X48" s="16">
        <f t="shared" si="8"/>
        <v>0</v>
      </c>
      <c r="Y48" s="3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2023-09-06T10:14:43Z</dcterms:modified>
</cp:coreProperties>
</file>