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КИ\"/>
    </mc:Choice>
  </mc:AlternateContent>
  <xr:revisionPtr revIDLastSave="0" documentId="13_ncr:1_{2893DB72-F593-4092-ACF6-CC63DD5F36E4}" xr6:coauthVersionLast="45" xr6:coauthVersionMax="45" xr10:uidLastSave="{00000000-0000-0000-0000-000000000000}"/>
  <bookViews>
    <workbookView xWindow="-120" yWindow="-120" windowWidth="29040" windowHeight="15840" tabRatio="201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TDSheet!$A$3:$U$57</definedName>
    <definedName name="_xlnm._FilterDatabase" localSheetId="1" hidden="1">Лист1!$A$1:$G$53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" i="1" l="1"/>
  <c r="X42" i="1"/>
  <c r="X41" i="1"/>
  <c r="X20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6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" i="1"/>
  <c r="U64" i="1"/>
  <c r="U65" i="1"/>
  <c r="U66" i="1"/>
  <c r="U67" i="1"/>
  <c r="U68" i="1"/>
  <c r="U63" i="1"/>
  <c r="U62" i="1"/>
  <c r="U61" i="1"/>
  <c r="U60" i="1"/>
  <c r="U59" i="1"/>
  <c r="U58" i="1"/>
  <c r="N5" i="1"/>
  <c r="V5" i="1" l="1"/>
  <c r="U9" i="1"/>
  <c r="U12" i="1"/>
  <c r="U13" i="1"/>
  <c r="U14" i="1"/>
  <c r="U15" i="1"/>
  <c r="U16" i="1"/>
  <c r="U17" i="1"/>
  <c r="U18" i="1"/>
  <c r="U19" i="1"/>
  <c r="U21" i="1"/>
  <c r="U22" i="1"/>
  <c r="U29" i="1"/>
  <c r="U30" i="1"/>
  <c r="U31" i="1"/>
  <c r="U32" i="1"/>
  <c r="U33" i="1"/>
  <c r="U34" i="1"/>
  <c r="U35" i="1"/>
  <c r="U36" i="1"/>
  <c r="U37" i="1"/>
  <c r="U38" i="1"/>
  <c r="U39" i="1"/>
  <c r="U40" i="1"/>
  <c r="U43" i="1"/>
  <c r="U45" i="1"/>
  <c r="U48" i="1"/>
  <c r="U51" i="1"/>
  <c r="U52" i="1"/>
  <c r="U54" i="1"/>
  <c r="U56" i="1"/>
  <c r="U57" i="1"/>
  <c r="U6" i="1"/>
  <c r="U11" i="1"/>
  <c r="U23" i="1"/>
  <c r="U25" i="1"/>
  <c r="U27" i="1"/>
  <c r="U44" i="1"/>
  <c r="U50" i="1"/>
  <c r="P8" i="1"/>
  <c r="P12" i="1"/>
  <c r="P16" i="1"/>
  <c r="P20" i="1"/>
  <c r="P24" i="1"/>
  <c r="P28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" i="1"/>
  <c r="J7" i="1"/>
  <c r="U7" i="1" s="1"/>
  <c r="J8" i="1"/>
  <c r="J9" i="1"/>
  <c r="P9" i="1" s="1"/>
  <c r="J10" i="1"/>
  <c r="U10" i="1" s="1"/>
  <c r="J11" i="1"/>
  <c r="P11" i="1" s="1"/>
  <c r="J12" i="1"/>
  <c r="J13" i="1"/>
  <c r="P13" i="1" s="1"/>
  <c r="J14" i="1"/>
  <c r="P14" i="1" s="1"/>
  <c r="J15" i="1"/>
  <c r="P15" i="1" s="1"/>
  <c r="J16" i="1"/>
  <c r="J17" i="1"/>
  <c r="P17" i="1" s="1"/>
  <c r="J18" i="1"/>
  <c r="P18" i="1" s="1"/>
  <c r="J19" i="1"/>
  <c r="P19" i="1" s="1"/>
  <c r="J20" i="1"/>
  <c r="U20" i="1" s="1"/>
  <c r="J21" i="1"/>
  <c r="P21" i="1" s="1"/>
  <c r="J22" i="1"/>
  <c r="P22" i="1" s="1"/>
  <c r="J23" i="1"/>
  <c r="P23" i="1" s="1"/>
  <c r="J24" i="1"/>
  <c r="U24" i="1" s="1"/>
  <c r="J25" i="1"/>
  <c r="P25" i="1" s="1"/>
  <c r="J26" i="1"/>
  <c r="U26" i="1" s="1"/>
  <c r="J27" i="1"/>
  <c r="P27" i="1" s="1"/>
  <c r="J28" i="1"/>
  <c r="U28" i="1" s="1"/>
  <c r="J29" i="1"/>
  <c r="P29" i="1" s="1"/>
  <c r="J30" i="1"/>
  <c r="P30" i="1" s="1"/>
  <c r="J31" i="1"/>
  <c r="P31" i="1" s="1"/>
  <c r="J32" i="1"/>
  <c r="J33" i="1"/>
  <c r="P33" i="1" s="1"/>
  <c r="J35" i="1"/>
  <c r="J36" i="1"/>
  <c r="J37" i="1"/>
  <c r="J38" i="1"/>
  <c r="J39" i="1"/>
  <c r="J40" i="1"/>
  <c r="J41" i="1"/>
  <c r="J42" i="1"/>
  <c r="U42" i="1" s="1"/>
  <c r="J43" i="1"/>
  <c r="J44" i="1"/>
  <c r="J45" i="1"/>
  <c r="J46" i="1"/>
  <c r="U46" i="1" s="1"/>
  <c r="J47" i="1"/>
  <c r="J48" i="1"/>
  <c r="J49" i="1"/>
  <c r="J50" i="1"/>
  <c r="J51" i="1"/>
  <c r="J52" i="1"/>
  <c r="J53" i="1"/>
  <c r="J54" i="1"/>
  <c r="J55" i="1"/>
  <c r="J56" i="1"/>
  <c r="J57" i="1"/>
  <c r="J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6" i="1"/>
  <c r="F5" i="1"/>
  <c r="E5" i="1"/>
  <c r="L5" i="1"/>
  <c r="K5" i="1"/>
  <c r="I5" i="1"/>
  <c r="H5" i="1"/>
  <c r="Q5" i="1" l="1"/>
  <c r="R5" i="1"/>
  <c r="P57" i="1"/>
  <c r="P55" i="1"/>
  <c r="U53" i="1"/>
  <c r="P53" i="1"/>
  <c r="P51" i="1"/>
  <c r="U49" i="1"/>
  <c r="P49" i="1"/>
  <c r="P47" i="1"/>
  <c r="P45" i="1"/>
  <c r="P43" i="1"/>
  <c r="P41" i="1"/>
  <c r="P39" i="1"/>
  <c r="P37" i="1"/>
  <c r="P35" i="1"/>
  <c r="J5" i="1"/>
  <c r="P26" i="1"/>
  <c r="P10" i="1"/>
  <c r="U55" i="1"/>
  <c r="U47" i="1"/>
  <c r="U41" i="1"/>
  <c r="M5" i="1"/>
  <c r="U8" i="1"/>
  <c r="S5" i="1"/>
  <c r="P7" i="1"/>
  <c r="U5" i="1" l="1"/>
</calcChain>
</file>

<file path=xl/sharedStrings.xml><?xml version="1.0" encoding="utf-8"?>
<sst xmlns="http://schemas.openxmlformats.org/spreadsheetml/2006/main" count="256" uniqueCount="85">
  <si>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</si>
  <si>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</si>
  <si>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</si>
  <si>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</si>
  <si>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</si>
  <si>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</si>
  <si>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</si>
  <si>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</si>
  <si>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</si>
  <si>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</si>
  <si>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</si>
  <si>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</si>
  <si>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</si>
  <si>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</si>
  <si>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</si>
  <si>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</si>
  <si>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</si>
  <si>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</si>
  <si>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</si>
  <si>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362 Ветчина Запекуша с сочным окороком ТС Вязанка ТМ Стародворские колбасы  Поком</t>
  </si>
  <si>
    <t>029  Сосиски Венские, Вязанка NDX МГС, 0.5кг, ПОКОМ</t>
  </si>
  <si>
    <t>шт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</si>
  <si>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</si>
  <si>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</si>
  <si>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</si>
  <si>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</si>
  <si>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</si>
  <si>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</si>
  <si>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</si>
  <si>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</si>
  <si>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</si>
  <si>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</si>
  <si>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</si>
  <si>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</si>
  <si>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</si>
  <si>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</si>
  <si>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</si>
  <si>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</si>
  <si>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</si>
  <si>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</si>
  <si>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</si>
  <si>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</si>
  <si>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</si>
  <si>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</si>
  <si>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</si>
  <si>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</si>
  <si>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</si>
  <si>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</si>
  <si>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</si>
  <si>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</si>
  <si>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</si>
  <si>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326 Сосиски Молочные для завтрака ТМ Особый рецепт в оболочке полиам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</si>
  <si>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</si>
  <si>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</si>
  <si>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</si>
  <si>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</si>
  <si>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093  Сосиски Баварские с сыром, БАВАРУШКИ МГС 0.42кг, ТМ Стародворье    ПОКОМ</t>
  </si>
  <si>
    <t>102  Сосиски Ганноверские, амилюкс МГС, 0.6кг, ТМ Стародворье 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</si>
  <si>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</si>
  <si>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</si>
  <si>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</si>
  <si>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</si>
  <si>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</si>
  <si>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</si>
  <si>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</si>
  <si>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</si>
  <si>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</si>
  <si>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</si>
  <si>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</si>
  <si>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09,08</t>
  </si>
  <si>
    <t>ср 17,08</t>
  </si>
  <si>
    <t>коментарий</t>
  </si>
  <si>
    <t>вес</t>
  </si>
  <si>
    <t>ср 24,08</t>
  </si>
  <si>
    <t>200  Ветчина Дугушка ТМ Стародворье, вектор в/у    ПОКОМ</t>
  </si>
  <si>
    <t>234  Колбаса Нежная, п/а, ВЕС, ТМ КОЛБАСНЫЙ СТАНДАРТ ВсхЗв ПОКОМ</t>
  </si>
  <si>
    <t>096  Сосиски Баварские,  0.42кг,ПОКОМ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</si>
  <si>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</si>
  <si>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</si>
  <si>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</si>
  <si>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Сардельки Сочинки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</si>
  <si>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Сард Сочинки/0,4 ,</t>
  </si>
  <si>
    <t xml:space="preserve"> 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</si>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</sst>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6" borderId="0" xfId="0" applyNumberFormat="1" applyFill="1"/>
    <xf numFmtId="164" fontId="0" fillId="6" borderId="3" xfId="0" applyNumberFormat="1" applyFill="1" applyBorder="1" applyAlignment="1"/>
    <xf numFmtId="164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3,08,23%20&#1050;&#1048;/&#1076;&#1074;%2024,08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03,08</v>
          </cell>
          <cell r="Q3" t="str">
            <v>ср 09,08</v>
          </cell>
          <cell r="R3" t="str">
            <v>ср 17,08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7644.7089999999989</v>
          </cell>
          <cell r="F5">
            <v>11762.632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1528.9418000000005</v>
          </cell>
          <cell r="M5">
            <v>8145</v>
          </cell>
          <cell r="P5">
            <v>1442.6415999999997</v>
          </cell>
          <cell r="Q5">
            <v>1543.2959999999998</v>
          </cell>
          <cell r="R5">
            <v>1528.8941999999995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-2.7</v>
          </cell>
          <cell r="F6">
            <v>-2.7</v>
          </cell>
          <cell r="G6">
            <v>0</v>
          </cell>
          <cell r="L6">
            <v>0</v>
          </cell>
          <cell r="N6" t="e">
            <v>#DIV/0!</v>
          </cell>
          <cell r="O6" t="e">
            <v>#DIV/0!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103.295</v>
          </cell>
          <cell r="D7">
            <v>443.89</v>
          </cell>
          <cell r="E7">
            <v>142.96799999999999</v>
          </cell>
          <cell r="F7">
            <v>349.286</v>
          </cell>
          <cell r="G7">
            <v>1</v>
          </cell>
          <cell r="L7">
            <v>28.593599999999999</v>
          </cell>
          <cell r="N7">
            <v>12.215530748139445</v>
          </cell>
          <cell r="O7">
            <v>12.215530748139445</v>
          </cell>
          <cell r="P7">
            <v>30.197800000000001</v>
          </cell>
          <cell r="Q7">
            <v>31.794400000000003</v>
          </cell>
          <cell r="R7">
            <v>40.651799999999994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57.058999999999997</v>
          </cell>
          <cell r="D8">
            <v>249.66800000000001</v>
          </cell>
          <cell r="E8">
            <v>84.02</v>
          </cell>
          <cell r="F8">
            <v>185.14500000000001</v>
          </cell>
          <cell r="G8">
            <v>1</v>
          </cell>
          <cell r="L8">
            <v>16.803999999999998</v>
          </cell>
          <cell r="M8">
            <v>20</v>
          </cell>
          <cell r="N8">
            <v>12.208105213044515</v>
          </cell>
          <cell r="O8">
            <v>11.017912401809095</v>
          </cell>
          <cell r="P8">
            <v>18.584800000000001</v>
          </cell>
          <cell r="Q8">
            <v>20.466000000000001</v>
          </cell>
          <cell r="R8">
            <v>20.030999999999999</v>
          </cell>
        </row>
        <row r="9">
          <cell r="A9" t="str">
            <v>013  Сардельки Вязанка Стародворские NDX, ВЕС.  ПОКОМ</v>
          </cell>
          <cell r="B9" t="str">
            <v>кг</v>
          </cell>
          <cell r="C9">
            <v>7.9630000000000001</v>
          </cell>
          <cell r="E9">
            <v>8.0069999999999997</v>
          </cell>
          <cell r="F9">
            <v>-4.3999999999999997E-2</v>
          </cell>
          <cell r="G9">
            <v>0</v>
          </cell>
          <cell r="L9">
            <v>1.6013999999999999</v>
          </cell>
          <cell r="N9">
            <v>-2.7475958536280754E-2</v>
          </cell>
          <cell r="O9">
            <v>-2.7475958536280754E-2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016  Сосиски Вязанка Молочные, Вязанка вискофан  ВЕС.ПОКОМ</v>
          </cell>
          <cell r="B10" t="str">
            <v>кг</v>
          </cell>
          <cell r="C10">
            <v>31.587</v>
          </cell>
          <cell r="D10">
            <v>254.774</v>
          </cell>
          <cell r="E10">
            <v>42.008000000000003</v>
          </cell>
          <cell r="F10">
            <v>216.08500000000001</v>
          </cell>
          <cell r="G10">
            <v>1</v>
          </cell>
          <cell r="L10">
            <v>8.4016000000000002</v>
          </cell>
          <cell r="N10">
            <v>25.719505808417445</v>
          </cell>
          <cell r="O10">
            <v>25.719505808417445</v>
          </cell>
          <cell r="P10">
            <v>16.811600000000002</v>
          </cell>
          <cell r="Q10">
            <v>18.079599999999999</v>
          </cell>
          <cell r="R10">
            <v>20.9436</v>
          </cell>
        </row>
        <row r="11">
          <cell r="A11" t="str">
            <v>017  Сосиски Вязанка Сливочные, Вязанка амицел ВЕС.ПОКОМ</v>
          </cell>
          <cell r="B11" t="str">
            <v>кг</v>
          </cell>
          <cell r="C11">
            <v>112.24299999999999</v>
          </cell>
          <cell r="D11">
            <v>259.53899999999999</v>
          </cell>
          <cell r="E11">
            <v>128.797</v>
          </cell>
          <cell r="F11">
            <v>202.261</v>
          </cell>
          <cell r="G11">
            <v>1</v>
          </cell>
          <cell r="L11">
            <v>25.759399999999999</v>
          </cell>
          <cell r="M11">
            <v>120</v>
          </cell>
          <cell r="N11">
            <v>12.510423379426538</v>
          </cell>
          <cell r="O11">
            <v>7.8519297809731592</v>
          </cell>
          <cell r="P11">
            <v>29.536000000000001</v>
          </cell>
          <cell r="Q11">
            <v>24.975000000000001</v>
          </cell>
          <cell r="R11">
            <v>26.791399999999999</v>
          </cell>
        </row>
        <row r="12">
          <cell r="A12" t="str">
            <v>018  Сосиски Рубленые, Вязанка вискофан  ВЕС.ПОКОМ</v>
          </cell>
          <cell r="B12" t="str">
            <v>кг</v>
          </cell>
          <cell r="C12">
            <v>5.0369999999999999</v>
          </cell>
          <cell r="F12">
            <v>5.0369999999999999</v>
          </cell>
          <cell r="G12">
            <v>0</v>
          </cell>
          <cell r="L12">
            <v>0</v>
          </cell>
          <cell r="N12" t="e">
            <v>#DIV/0!</v>
          </cell>
          <cell r="O12" t="e">
            <v>#DIV/0!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>
            <v>28</v>
          </cell>
          <cell r="E13">
            <v>2</v>
          </cell>
          <cell r="F13">
            <v>23</v>
          </cell>
          <cell r="G13">
            <v>0</v>
          </cell>
          <cell r="L13">
            <v>0.4</v>
          </cell>
          <cell r="N13">
            <v>57.5</v>
          </cell>
          <cell r="O13">
            <v>57.5</v>
          </cell>
          <cell r="P13">
            <v>0</v>
          </cell>
          <cell r="Q13">
            <v>0</v>
          </cell>
          <cell r="R13">
            <v>0.6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E14">
            <v>2.5</v>
          </cell>
          <cell r="F14">
            <v>-2.5</v>
          </cell>
          <cell r="G14">
            <v>0</v>
          </cell>
          <cell r="L14">
            <v>0.5</v>
          </cell>
          <cell r="N14">
            <v>-5</v>
          </cell>
          <cell r="O14">
            <v>-5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-2.6</v>
          </cell>
          <cell r="F15">
            <v>-2.6</v>
          </cell>
          <cell r="G15">
            <v>0</v>
          </cell>
          <cell r="L15">
            <v>0</v>
          </cell>
          <cell r="N15" t="e">
            <v>#DIV/0!</v>
          </cell>
          <cell r="O15" t="e">
            <v>#DIV/0!</v>
          </cell>
          <cell r="P15">
            <v>0</v>
          </cell>
          <cell r="Q15">
            <v>0</v>
          </cell>
          <cell r="R15">
            <v>0.52</v>
          </cell>
        </row>
        <row r="16">
          <cell r="A16" t="str">
            <v>082  Колбаса Стародворская, 0,4кг, ТС Старый двор  ПОКОМ</v>
          </cell>
          <cell r="B16" t="str">
            <v>шт</v>
          </cell>
          <cell r="C16">
            <v>47</v>
          </cell>
          <cell r="E16">
            <v>16</v>
          </cell>
          <cell r="F16">
            <v>24</v>
          </cell>
          <cell r="G16">
            <v>0</v>
          </cell>
          <cell r="L16">
            <v>3.2</v>
          </cell>
          <cell r="N16">
            <v>7.5</v>
          </cell>
          <cell r="O16">
            <v>7.5</v>
          </cell>
          <cell r="P16">
            <v>6.6</v>
          </cell>
          <cell r="Q16">
            <v>4.8</v>
          </cell>
          <cell r="R16">
            <v>3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-3</v>
          </cell>
          <cell r="F17">
            <v>-3</v>
          </cell>
          <cell r="G17">
            <v>0</v>
          </cell>
          <cell r="L17">
            <v>0</v>
          </cell>
          <cell r="N17" t="e">
            <v>#DIV/0!</v>
          </cell>
          <cell r="O17" t="e">
            <v>#DIV/0!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093  Сосиски Баварские с сыром, БАВАРУШКИ МГС 0.42кг, ТМ Стародворье    ПОКОМ</v>
          </cell>
          <cell r="B18" t="str">
            <v>шт</v>
          </cell>
          <cell r="C18">
            <v>3</v>
          </cell>
          <cell r="F18">
            <v>3</v>
          </cell>
          <cell r="G18">
            <v>0</v>
          </cell>
          <cell r="L18">
            <v>0</v>
          </cell>
          <cell r="N18" t="e">
            <v>#DIV/0!</v>
          </cell>
          <cell r="O18" t="e">
            <v>#DIV/0!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102  Сосиски Ганноверские, амилюкс МГС, 0.6кг, ТМ Стародворье    ПОКОМ</v>
          </cell>
          <cell r="B19" t="str">
            <v>шт</v>
          </cell>
          <cell r="C19">
            <v>60</v>
          </cell>
          <cell r="E19">
            <v>5</v>
          </cell>
          <cell r="F19">
            <v>55</v>
          </cell>
          <cell r="G19">
            <v>0</v>
          </cell>
          <cell r="L19">
            <v>1</v>
          </cell>
          <cell r="N19">
            <v>55</v>
          </cell>
          <cell r="O19">
            <v>55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C20">
            <v>665.51599999999996</v>
          </cell>
          <cell r="D20">
            <v>2244.5140000000001</v>
          </cell>
          <cell r="E20">
            <v>1082.5139999999999</v>
          </cell>
          <cell r="F20">
            <v>1622.58</v>
          </cell>
          <cell r="G20">
            <v>1</v>
          </cell>
          <cell r="L20">
            <v>216.50279999999998</v>
          </cell>
          <cell r="M20">
            <v>1200</v>
          </cell>
          <cell r="N20">
            <v>13.037152406343013</v>
          </cell>
          <cell r="O20">
            <v>7.494498916411243</v>
          </cell>
          <cell r="P20">
            <v>208.19839999999999</v>
          </cell>
          <cell r="Q20">
            <v>204.45820000000001</v>
          </cell>
          <cell r="R20">
            <v>222.95</v>
          </cell>
        </row>
        <row r="21">
          <cell r="A21" t="str">
            <v>212  Колбаса в/к Сервелат Пражский, ВЕС.,ТМ КОЛБАСНЫЙ СТАНДАРТ ПОКОМ</v>
          </cell>
          <cell r="B21" t="str">
            <v>кг</v>
          </cell>
          <cell r="C21">
            <v>1.1220000000000001</v>
          </cell>
          <cell r="F21">
            <v>1.1220000000000001</v>
          </cell>
          <cell r="G21">
            <v>0</v>
          </cell>
          <cell r="L21">
            <v>0</v>
          </cell>
          <cell r="N21" t="e">
            <v>#DIV/0!</v>
          </cell>
          <cell r="O21" t="e">
            <v>#DIV/0!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C22">
            <v>217.21899999999999</v>
          </cell>
          <cell r="E22">
            <v>198.572</v>
          </cell>
          <cell r="F22">
            <v>-22.795999999999999</v>
          </cell>
          <cell r="G22">
            <v>1</v>
          </cell>
          <cell r="L22">
            <v>39.714399999999998</v>
          </cell>
          <cell r="M22">
            <v>500</v>
          </cell>
          <cell r="N22">
            <v>12.015893479443225</v>
          </cell>
          <cell r="O22">
            <v>-0.57399834820619222</v>
          </cell>
          <cell r="P22">
            <v>2.2812000000000001</v>
          </cell>
          <cell r="Q22">
            <v>1.5771999999999999</v>
          </cell>
          <cell r="R22">
            <v>14.2544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-20.184000000000001</v>
          </cell>
          <cell r="D23">
            <v>568.97900000000004</v>
          </cell>
          <cell r="E23">
            <v>65.730999999999995</v>
          </cell>
          <cell r="F23">
            <v>464.69600000000003</v>
          </cell>
          <cell r="G23">
            <v>1</v>
          </cell>
          <cell r="L23">
            <v>13.146199999999999</v>
          </cell>
          <cell r="N23">
            <v>35.348313581110894</v>
          </cell>
          <cell r="O23">
            <v>35.348313581110894</v>
          </cell>
          <cell r="P23">
            <v>49.568599999999996</v>
          </cell>
          <cell r="Q23">
            <v>57.960400000000007</v>
          </cell>
          <cell r="R23">
            <v>43.9666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1018.659</v>
          </cell>
          <cell r="D24">
            <v>1891.64</v>
          </cell>
          <cell r="E24">
            <v>1263.1600000000001</v>
          </cell>
          <cell r="F24">
            <v>1436.211</v>
          </cell>
          <cell r="G24">
            <v>1</v>
          </cell>
          <cell r="L24">
            <v>252.63200000000001</v>
          </cell>
          <cell r="M24">
            <v>1800</v>
          </cell>
          <cell r="N24">
            <v>12.80998052503246</v>
          </cell>
          <cell r="O24">
            <v>5.6849924000126668</v>
          </cell>
          <cell r="P24">
            <v>265.96179999999998</v>
          </cell>
          <cell r="Q24">
            <v>255.8562</v>
          </cell>
          <cell r="R24">
            <v>226.38600000000002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95.724999999999994</v>
          </cell>
          <cell r="D25">
            <v>117.822</v>
          </cell>
          <cell r="E25">
            <v>81.510000000000005</v>
          </cell>
          <cell r="F25">
            <v>112.807</v>
          </cell>
          <cell r="G25">
            <v>1</v>
          </cell>
          <cell r="L25">
            <v>16.302</v>
          </cell>
          <cell r="M25">
            <v>100</v>
          </cell>
          <cell r="N25">
            <v>13.054042448779292</v>
          </cell>
          <cell r="O25">
            <v>6.9198257882468415</v>
          </cell>
          <cell r="P25">
            <v>20.326000000000001</v>
          </cell>
          <cell r="Q25">
            <v>16.278399999999998</v>
          </cell>
          <cell r="R25">
            <v>16.672599999999999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129.47300000000001</v>
          </cell>
          <cell r="D26">
            <v>672.81</v>
          </cell>
          <cell r="E26">
            <v>312.72500000000002</v>
          </cell>
          <cell r="F26">
            <v>426.36599999999999</v>
          </cell>
          <cell r="G26">
            <v>1</v>
          </cell>
          <cell r="L26">
            <v>62.545000000000002</v>
          </cell>
          <cell r="M26">
            <v>350</v>
          </cell>
          <cell r="N26">
            <v>12.412918698537053</v>
          </cell>
          <cell r="O26">
            <v>6.8169477975857378</v>
          </cell>
          <cell r="P26">
            <v>54.626800000000003</v>
          </cell>
          <cell r="Q26">
            <v>58.085799999999992</v>
          </cell>
          <cell r="R26">
            <v>61.768799999999999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876.27300000000002</v>
          </cell>
          <cell r="D27">
            <v>2016.61</v>
          </cell>
          <cell r="E27">
            <v>1193.489</v>
          </cell>
          <cell r="F27">
            <v>1482.316</v>
          </cell>
          <cell r="G27">
            <v>1</v>
          </cell>
          <cell r="L27">
            <v>238.6978</v>
          </cell>
          <cell r="M27">
            <v>1500</v>
          </cell>
          <cell r="N27">
            <v>12.494107612219299</v>
          </cell>
          <cell r="O27">
            <v>6.2100111521765182</v>
          </cell>
          <cell r="P27">
            <v>236.3074</v>
          </cell>
          <cell r="Q27">
            <v>229.66979999999998</v>
          </cell>
          <cell r="R27">
            <v>221.87880000000001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469.834</v>
          </cell>
          <cell r="D28">
            <v>1349.0050000000001</v>
          </cell>
          <cell r="E28">
            <v>710.69399999999996</v>
          </cell>
          <cell r="F28">
            <v>1001.951</v>
          </cell>
          <cell r="G28">
            <v>1</v>
          </cell>
          <cell r="L28">
            <v>142.1388</v>
          </cell>
          <cell r="M28">
            <v>800</v>
          </cell>
          <cell r="N28">
            <v>12.677404058568104</v>
          </cell>
          <cell r="O28">
            <v>7.0491027080571946</v>
          </cell>
          <cell r="P28">
            <v>97.322800000000001</v>
          </cell>
          <cell r="Q28">
            <v>144.124</v>
          </cell>
          <cell r="R28">
            <v>141.68040000000002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30.742999999999999</v>
          </cell>
          <cell r="D29">
            <v>481.52</v>
          </cell>
          <cell r="E29">
            <v>280.589</v>
          </cell>
          <cell r="F29">
            <v>193.61099999999999</v>
          </cell>
          <cell r="G29">
            <v>1</v>
          </cell>
          <cell r="L29">
            <v>56.117800000000003</v>
          </cell>
          <cell r="M29">
            <v>500</v>
          </cell>
          <cell r="N29">
            <v>12.359910759153067</v>
          </cell>
          <cell r="O29">
            <v>3.4500817922299158</v>
          </cell>
          <cell r="P29">
            <v>24.323</v>
          </cell>
          <cell r="Q29">
            <v>56.714599999999997</v>
          </cell>
          <cell r="R29">
            <v>15.764199999999999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41.975999999999999</v>
          </cell>
          <cell r="D30">
            <v>305.84100000000001</v>
          </cell>
          <cell r="E30">
            <v>181.00700000000001</v>
          </cell>
          <cell r="F30">
            <v>128.91200000000001</v>
          </cell>
          <cell r="G30">
            <v>1</v>
          </cell>
          <cell r="L30">
            <v>36.2014</v>
          </cell>
          <cell r="M30">
            <v>320</v>
          </cell>
          <cell r="N30">
            <v>12.40040440424956</v>
          </cell>
          <cell r="O30">
            <v>3.560967255410012</v>
          </cell>
          <cell r="P30">
            <v>25.162200000000002</v>
          </cell>
          <cell r="Q30">
            <v>37.885000000000005</v>
          </cell>
          <cell r="R30">
            <v>22.543799999999997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47.353000000000002</v>
          </cell>
          <cell r="D31">
            <v>401.51400000000001</v>
          </cell>
          <cell r="E31">
            <v>243.71600000000001</v>
          </cell>
          <cell r="F31">
            <v>176.93700000000001</v>
          </cell>
          <cell r="G31">
            <v>1</v>
          </cell>
          <cell r="L31">
            <v>48.743200000000002</v>
          </cell>
          <cell r="M31">
            <v>410</v>
          </cell>
          <cell r="N31">
            <v>12.041412956063615</v>
          </cell>
          <cell r="O31">
            <v>3.629983259203335</v>
          </cell>
          <cell r="P31">
            <v>33.345399999999998</v>
          </cell>
          <cell r="Q31">
            <v>50.125399999999999</v>
          </cell>
          <cell r="R31">
            <v>29.220199999999998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34.915999999999997</v>
          </cell>
          <cell r="E32">
            <v>4.2080000000000002</v>
          </cell>
          <cell r="F32">
            <v>30.707999999999998</v>
          </cell>
          <cell r="G32">
            <v>0</v>
          </cell>
          <cell r="L32">
            <v>0.84160000000000001</v>
          </cell>
          <cell r="N32">
            <v>36.487642585551328</v>
          </cell>
          <cell r="O32">
            <v>36.487642585551328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64.62</v>
          </cell>
          <cell r="E33">
            <v>2.1880000000000002</v>
          </cell>
          <cell r="F33">
            <v>62.432000000000002</v>
          </cell>
          <cell r="G33">
            <v>0</v>
          </cell>
          <cell r="L33">
            <v>0.43760000000000004</v>
          </cell>
          <cell r="N33">
            <v>142.66910420475318</v>
          </cell>
          <cell r="O33">
            <v>142.66910420475318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246  Колбаса Стародворская, ПОКОМ</v>
          </cell>
          <cell r="B34" t="str">
            <v>кг</v>
          </cell>
          <cell r="C34">
            <v>52.725000000000001</v>
          </cell>
          <cell r="F34">
            <v>52.725000000000001</v>
          </cell>
          <cell r="G34">
            <v>0</v>
          </cell>
          <cell r="L34">
            <v>0</v>
          </cell>
          <cell r="N34" t="e">
            <v>#DIV/0!</v>
          </cell>
          <cell r="O34" t="e">
            <v>#DIV/0!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2.8439999999999999</v>
          </cell>
          <cell r="F35">
            <v>2.8439999999999999</v>
          </cell>
          <cell r="G35">
            <v>0</v>
          </cell>
          <cell r="L35">
            <v>0</v>
          </cell>
          <cell r="N35" t="e">
            <v>#DIV/0!</v>
          </cell>
          <cell r="O35" t="e">
            <v>#DIV/0!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19.54</v>
          </cell>
          <cell r="E36">
            <v>1.331</v>
          </cell>
          <cell r="F36">
            <v>18.209</v>
          </cell>
          <cell r="G36">
            <v>0</v>
          </cell>
          <cell r="L36">
            <v>0.26619999999999999</v>
          </cell>
          <cell r="N36">
            <v>68.403456048084152</v>
          </cell>
          <cell r="O36">
            <v>68.403456048084152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254  Сосиски Датские, ВЕС, ТМ КОЛБАСНЫЙ СТАНДАРТ ПОКОМ</v>
          </cell>
          <cell r="B37" t="str">
            <v>кг</v>
          </cell>
          <cell r="C37">
            <v>-1.9550000000000001</v>
          </cell>
          <cell r="F37">
            <v>-1.9550000000000001</v>
          </cell>
          <cell r="G37">
            <v>0</v>
          </cell>
          <cell r="L37">
            <v>0</v>
          </cell>
          <cell r="N37" t="e">
            <v>#DIV/0!</v>
          </cell>
          <cell r="O37" t="e">
            <v>#DIV/0!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C38">
            <v>8.77</v>
          </cell>
          <cell r="D38">
            <v>407.63200000000001</v>
          </cell>
          <cell r="E38">
            <v>192.25399999999999</v>
          </cell>
          <cell r="F38">
            <v>183.875</v>
          </cell>
          <cell r="G38">
            <v>0</v>
          </cell>
          <cell r="L38">
            <v>38.450800000000001</v>
          </cell>
          <cell r="N38">
            <v>4.7820851581761623</v>
          </cell>
          <cell r="O38">
            <v>4.7820851581761623</v>
          </cell>
          <cell r="P38">
            <v>27.504799999999999</v>
          </cell>
          <cell r="Q38">
            <v>32.090199999999996</v>
          </cell>
          <cell r="R38">
            <v>46.004399999999997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C39">
            <v>1.647</v>
          </cell>
          <cell r="F39">
            <v>1.647</v>
          </cell>
          <cell r="G39">
            <v>0</v>
          </cell>
          <cell r="L39">
            <v>0</v>
          </cell>
          <cell r="N39" t="e">
            <v>#DIV/0!</v>
          </cell>
          <cell r="O39" t="e">
            <v>#DIV/0!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41.743000000000002</v>
          </cell>
          <cell r="E40">
            <v>1.393</v>
          </cell>
          <cell r="F40">
            <v>40.35</v>
          </cell>
          <cell r="G40">
            <v>0</v>
          </cell>
          <cell r="L40">
            <v>0.27860000000000001</v>
          </cell>
          <cell r="N40">
            <v>144.83129935391241</v>
          </cell>
          <cell r="O40">
            <v>144.83129935391241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239.245</v>
          </cell>
          <cell r="D41">
            <v>333.43299999999999</v>
          </cell>
          <cell r="E41">
            <v>154.69300000000001</v>
          </cell>
          <cell r="F41">
            <v>380.67899999999997</v>
          </cell>
          <cell r="G41">
            <v>1</v>
          </cell>
          <cell r="L41">
            <v>30.938600000000001</v>
          </cell>
          <cell r="N41">
            <v>12.304338269992824</v>
          </cell>
          <cell r="O41">
            <v>12.304338269992824</v>
          </cell>
          <cell r="P41">
            <v>43.1616</v>
          </cell>
          <cell r="Q41">
            <v>28.68</v>
          </cell>
          <cell r="R41">
            <v>44.394400000000005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182.25299999999999</v>
          </cell>
          <cell r="D42">
            <v>280.012</v>
          </cell>
          <cell r="E42">
            <v>120.45399999999999</v>
          </cell>
          <cell r="F42">
            <v>310.29300000000001</v>
          </cell>
          <cell r="G42">
            <v>1</v>
          </cell>
          <cell r="L42">
            <v>24.090799999999998</v>
          </cell>
          <cell r="N42">
            <v>12.88014511763827</v>
          </cell>
          <cell r="O42">
            <v>12.88014511763827</v>
          </cell>
          <cell r="P42">
            <v>37.563800000000001</v>
          </cell>
          <cell r="Q42">
            <v>34.463799999999999</v>
          </cell>
          <cell r="R42">
            <v>35.327600000000004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11.606</v>
          </cell>
          <cell r="E43">
            <v>13.129</v>
          </cell>
          <cell r="F43">
            <v>-1.5229999999999999</v>
          </cell>
          <cell r="G43">
            <v>0</v>
          </cell>
          <cell r="L43">
            <v>2.6257999999999999</v>
          </cell>
          <cell r="N43">
            <v>-0.58001371010739577</v>
          </cell>
          <cell r="O43">
            <v>-0.58001371010739577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>
            <v>90</v>
          </cell>
          <cell r="D44">
            <v>658</v>
          </cell>
          <cell r="E44">
            <v>260</v>
          </cell>
          <cell r="F44">
            <v>400</v>
          </cell>
          <cell r="G44">
            <v>0.4</v>
          </cell>
          <cell r="L44">
            <v>52</v>
          </cell>
          <cell r="M44">
            <v>230</v>
          </cell>
          <cell r="N44">
            <v>12.115384615384615</v>
          </cell>
          <cell r="O44">
            <v>7.6923076923076925</v>
          </cell>
          <cell r="P44">
            <v>44.4</v>
          </cell>
          <cell r="Q44">
            <v>54.8</v>
          </cell>
          <cell r="R44">
            <v>54.6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C45">
            <v>46.652999999999999</v>
          </cell>
          <cell r="E45">
            <v>19.472999999999999</v>
          </cell>
          <cell r="F45">
            <v>27.18</v>
          </cell>
          <cell r="G45">
            <v>0</v>
          </cell>
          <cell r="L45">
            <v>3.8945999999999996</v>
          </cell>
          <cell r="N45">
            <v>6.9788938530272695</v>
          </cell>
          <cell r="O45">
            <v>6.9788938530272695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>
            <v>70</v>
          </cell>
          <cell r="D46">
            <v>536</v>
          </cell>
          <cell r="E46">
            <v>153</v>
          </cell>
          <cell r="F46">
            <v>396</v>
          </cell>
          <cell r="G46">
            <v>0.4</v>
          </cell>
          <cell r="L46">
            <v>30.6</v>
          </cell>
          <cell r="N46">
            <v>12.941176470588236</v>
          </cell>
          <cell r="O46">
            <v>12.941176470588236</v>
          </cell>
          <cell r="P46">
            <v>37</v>
          </cell>
          <cell r="Q46">
            <v>39.799999999999997</v>
          </cell>
          <cell r="R46">
            <v>45.8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>
            <v>77</v>
          </cell>
          <cell r="D47">
            <v>540</v>
          </cell>
          <cell r="E47">
            <v>192</v>
          </cell>
          <cell r="F47">
            <v>374</v>
          </cell>
          <cell r="G47">
            <v>0.4</v>
          </cell>
          <cell r="L47">
            <v>38.4</v>
          </cell>
          <cell r="M47">
            <v>90</v>
          </cell>
          <cell r="N47">
            <v>12.083333333333334</v>
          </cell>
          <cell r="O47">
            <v>9.7395833333333339</v>
          </cell>
          <cell r="P47">
            <v>38.799999999999997</v>
          </cell>
          <cell r="Q47">
            <v>40.799999999999997</v>
          </cell>
          <cell r="R47">
            <v>47.6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>
            <v>-4</v>
          </cell>
          <cell r="E48">
            <v>5</v>
          </cell>
          <cell r="F48">
            <v>-9</v>
          </cell>
          <cell r="G48">
            <v>0</v>
          </cell>
          <cell r="L48">
            <v>1</v>
          </cell>
          <cell r="N48">
            <v>-9</v>
          </cell>
          <cell r="O48">
            <v>-9</v>
          </cell>
          <cell r="P48">
            <v>0</v>
          </cell>
          <cell r="Q48">
            <v>0</v>
          </cell>
          <cell r="R48">
            <v>0.4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176.43899999999999</v>
          </cell>
          <cell r="D49">
            <v>194</v>
          </cell>
          <cell r="E49">
            <v>127.104</v>
          </cell>
          <cell r="F49">
            <v>213.58699999999999</v>
          </cell>
          <cell r="G49">
            <v>1</v>
          </cell>
          <cell r="L49">
            <v>25.4208</v>
          </cell>
          <cell r="M49">
            <v>95</v>
          </cell>
          <cell r="N49">
            <v>12.139153763846927</v>
          </cell>
          <cell r="O49">
            <v>8.4020565835850949</v>
          </cell>
          <cell r="P49">
            <v>30.323799999999999</v>
          </cell>
          <cell r="Q49">
            <v>20.2654</v>
          </cell>
          <cell r="R49">
            <v>27.226199999999999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201.74100000000001</v>
          </cell>
          <cell r="D50">
            <v>468.61200000000002</v>
          </cell>
          <cell r="E50">
            <v>152.679</v>
          </cell>
          <cell r="F50">
            <v>459.072</v>
          </cell>
          <cell r="G50">
            <v>1</v>
          </cell>
          <cell r="L50">
            <v>30.535800000000002</v>
          </cell>
          <cell r="N50">
            <v>15.03389464169925</v>
          </cell>
          <cell r="O50">
            <v>15.03389464169925</v>
          </cell>
          <cell r="P50">
            <v>44.022199999999998</v>
          </cell>
          <cell r="Q50">
            <v>49.258400000000002</v>
          </cell>
          <cell r="R50">
            <v>49.735799999999998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87.5</v>
          </cell>
          <cell r="E51">
            <v>54</v>
          </cell>
          <cell r="F51">
            <v>29.550999999999998</v>
          </cell>
          <cell r="G51">
            <v>1</v>
          </cell>
          <cell r="L51">
            <v>10.8</v>
          </cell>
          <cell r="M51">
            <v>110</v>
          </cell>
          <cell r="N51">
            <v>12.921388888888886</v>
          </cell>
          <cell r="O51">
            <v>2.7362037037037035</v>
          </cell>
          <cell r="P51">
            <v>1</v>
          </cell>
          <cell r="Q51">
            <v>0.43579999999999997</v>
          </cell>
          <cell r="R51">
            <v>7.4766000000000004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C52">
            <v>278.97800000000001</v>
          </cell>
          <cell r="F52">
            <v>278.97800000000001</v>
          </cell>
          <cell r="G52">
            <v>1</v>
          </cell>
          <cell r="L52">
            <v>0</v>
          </cell>
          <cell r="N52" t="e">
            <v>#DIV/0!</v>
          </cell>
          <cell r="O52" t="e">
            <v>#DIV/0!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B53" t="str">
            <v>кг</v>
          </cell>
          <cell r="C53">
            <v>89.988</v>
          </cell>
          <cell r="D53">
            <v>117.11799999999999</v>
          </cell>
          <cell r="E53">
            <v>58.713000000000001</v>
          </cell>
          <cell r="F53">
            <v>143.33099999999999</v>
          </cell>
          <cell r="G53">
            <v>1</v>
          </cell>
          <cell r="L53">
            <v>11.742599999999999</v>
          </cell>
          <cell r="N53">
            <v>12.206070205916918</v>
          </cell>
          <cell r="O53">
            <v>12.206070205916918</v>
          </cell>
          <cell r="P53">
            <v>9.9116</v>
          </cell>
          <cell r="Q53">
            <v>14.6524</v>
          </cell>
          <cell r="R53">
            <v>16.305600000000002</v>
          </cell>
        </row>
        <row r="54">
          <cell r="A54" t="str">
            <v>319  Колбаса вареная Филейская ТМ Вязанка ТС Классическая, 0,45 кг. ПОКОМ</v>
          </cell>
          <cell r="B54" t="str">
            <v>шт</v>
          </cell>
          <cell r="C54">
            <v>-18</v>
          </cell>
          <cell r="F54">
            <v>-18</v>
          </cell>
          <cell r="G54">
            <v>0</v>
          </cell>
          <cell r="L54">
            <v>0</v>
          </cell>
          <cell r="N54" t="e">
            <v>#DIV/0!</v>
          </cell>
          <cell r="O54" t="e">
            <v>#DIV/0!</v>
          </cell>
          <cell r="P54">
            <v>2.6</v>
          </cell>
          <cell r="Q54">
            <v>0</v>
          </cell>
          <cell r="R54">
            <v>0.6</v>
          </cell>
        </row>
        <row r="55">
          <cell r="A55" t="str">
            <v>326 Сосиски Молочные для завтрака ТМ Особый рецепт в оболочке полиам  ПОКОМ</v>
          </cell>
          <cell r="B55" t="str">
            <v>кг</v>
          </cell>
          <cell r="D55">
            <v>190.018</v>
          </cell>
          <cell r="E55">
            <v>4.0519999999999996</v>
          </cell>
          <cell r="F55">
            <v>185.96600000000001</v>
          </cell>
          <cell r="G55">
            <v>1</v>
          </cell>
          <cell r="L55">
            <v>0.8103999999999999</v>
          </cell>
          <cell r="N55">
            <v>229.47433366238897</v>
          </cell>
          <cell r="O55">
            <v>229.47433366238897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339  Колбаса вареная Филейская ТМ Вязанка ТС Классическая, 0,40 кг.  ПОКОМ</v>
          </cell>
          <cell r="B56" t="str">
            <v>шт</v>
          </cell>
          <cell r="C56">
            <v>246</v>
          </cell>
          <cell r="D56">
            <v>1</v>
          </cell>
          <cell r="E56">
            <v>81</v>
          </cell>
          <cell r="F56">
            <v>125</v>
          </cell>
          <cell r="G56">
            <v>0</v>
          </cell>
          <cell r="L56">
            <v>16.2</v>
          </cell>
          <cell r="N56">
            <v>7.7160493827160499</v>
          </cell>
          <cell r="O56">
            <v>7.7160493827160499</v>
          </cell>
          <cell r="P56">
            <v>7.2</v>
          </cell>
          <cell r="Q56">
            <v>15.2</v>
          </cell>
          <cell r="R56">
            <v>23.8</v>
          </cell>
        </row>
        <row r="57">
          <cell r="A57" t="str">
            <v>362 Ветчина Запекуша с сочным окороком ТС Вязанка ТМ Стародворские колбасы  Поком</v>
          </cell>
          <cell r="B57" t="str">
            <v>кг</v>
          </cell>
          <cell r="C57">
            <v>3.0310000000000001</v>
          </cell>
          <cell r="E57">
            <v>3.0310000000000001</v>
          </cell>
          <cell r="G57">
            <v>0</v>
          </cell>
          <cell r="L57">
            <v>0.60620000000000007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68"/>
  <sheetViews>
    <sheetView tabSelected="1" workbookViewId="0">
      <pane ySplit="5" topLeftCell="A6" activePane="bottomLeft" state="frozen"/>
      <selection pane="bottomLeft" activeCell="X51" sqref="X51"/>
    </sheetView>
  </sheetViews>
  <sheetFormatPr defaultColWidth="10.5" defaultRowHeight="11.45" customHeight="1" outlineLevelRow="2" x14ac:dyDescent="0.2"/>
  <cols>
    <col min="1" max="1" width="71.6640625" style="1" customWidth="1"/>
    <col min="2" max="2" width="3.83203125" style="1" customWidth="1"/>
    <col min="3" max="6" width="6.6640625" style="7" customWidth="1"/>
    <col min="7" max="7" width="4.83203125" style="15" customWidth="1"/>
    <col min="8" max="8" width="2.1640625" style="16" customWidth="1"/>
    <col min="9" max="9" width="2" style="16" customWidth="1"/>
    <col min="10" max="10" width="6" style="16" customWidth="1"/>
    <col min="11" max="11" width="1.83203125" style="16" customWidth="1"/>
    <col min="12" max="12" width="7.1640625" style="16" customWidth="1"/>
    <col min="13" max="14" width="10.5" style="16"/>
    <col min="15" max="16" width="7" style="16" customWidth="1"/>
    <col min="17" max="19" width="7.5" style="16" customWidth="1"/>
    <col min="20" max="22" width="10.5" style="16"/>
    <col min="23" max="16384" width="10.5" style="4"/>
  </cols>
  <sheetData>
    <row r="1" spans="1:22" ht="12.95" customHeight="1" outlineLevel="1" x14ac:dyDescent="0.2">
      <c r="A1" s="2" t="s">
        <v>0</v>
      </c>
    </row>
    <row r="2" spans="1:22" ht="12.95" customHeight="1" outlineLevel="1" x14ac:dyDescent="0.2">
      <c r="A2" s="2"/>
    </row>
    <row r="3" spans="1:22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62</v>
      </c>
      <c r="H3" s="12" t="s">
        <v>63</v>
      </c>
      <c r="I3" s="12" t="s">
        <v>64</v>
      </c>
      <c r="J3" s="12" t="s">
        <v>65</v>
      </c>
      <c r="K3" s="12" t="s">
        <v>65</v>
      </c>
      <c r="L3" s="12" t="s">
        <v>66</v>
      </c>
      <c r="M3" s="12" t="s">
        <v>65</v>
      </c>
      <c r="N3" s="12" t="s">
        <v>65</v>
      </c>
      <c r="O3" s="12" t="s">
        <v>67</v>
      </c>
      <c r="P3" s="12" t="s">
        <v>68</v>
      </c>
      <c r="Q3" s="13" t="s">
        <v>69</v>
      </c>
      <c r="R3" s="13" t="s">
        <v>70</v>
      </c>
      <c r="S3" s="13" t="s">
        <v>73</v>
      </c>
      <c r="T3" s="12" t="s">
        <v>71</v>
      </c>
      <c r="U3" s="12" t="s">
        <v>72</v>
      </c>
      <c r="V3" s="12" t="s">
        <v>72</v>
      </c>
    </row>
    <row r="4" spans="1:22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20"/>
      <c r="O4" s="12"/>
      <c r="P4" s="12"/>
      <c r="Q4" s="12"/>
      <c r="R4" s="12"/>
      <c r="S4" s="12"/>
      <c r="T4" s="12"/>
      <c r="U4" s="12"/>
      <c r="V4" s="20"/>
    </row>
    <row r="5" spans="1:22" ht="11.1" customHeight="1" x14ac:dyDescent="0.2">
      <c r="A5" s="5"/>
      <c r="B5" s="5"/>
      <c r="C5" s="9"/>
      <c r="D5" s="9"/>
      <c r="E5" s="14">
        <f t="shared" ref="E5:F5" si="0">SUM(E6:E79)</f>
        <v>8437.9180000000015</v>
      </c>
      <c r="F5" s="14">
        <f t="shared" si="0"/>
        <v>5021.9329999999991</v>
      </c>
      <c r="G5" s="11"/>
      <c r="H5" s="14">
        <f t="shared" ref="H5:N5" si="1">SUM(H6:H79)</f>
        <v>0</v>
      </c>
      <c r="I5" s="14">
        <f t="shared" si="1"/>
        <v>0</v>
      </c>
      <c r="J5" s="14">
        <f t="shared" si="1"/>
        <v>8145</v>
      </c>
      <c r="K5" s="14">
        <f t="shared" si="1"/>
        <v>0</v>
      </c>
      <c r="L5" s="14">
        <f t="shared" si="1"/>
        <v>1687.5835999999999</v>
      </c>
      <c r="M5" s="14">
        <f t="shared" si="1"/>
        <v>3600</v>
      </c>
      <c r="N5" s="14">
        <f t="shared" si="1"/>
        <v>21660</v>
      </c>
      <c r="O5" s="12"/>
      <c r="P5" s="12"/>
      <c r="Q5" s="14">
        <f>SUM(Q6:Q79)</f>
        <v>1543.2959999999998</v>
      </c>
      <c r="R5" s="14">
        <f>SUM(R6:R79)</f>
        <v>1528.8941999999995</v>
      </c>
      <c r="S5" s="14">
        <f>SUM(S6:S79)</f>
        <v>1528.9418000000005</v>
      </c>
      <c r="T5" s="12"/>
      <c r="U5" s="14">
        <f>SUM(U6:U79)</f>
        <v>2592</v>
      </c>
      <c r="V5" s="14">
        <f>SUM(V6:V79)</f>
        <v>17480</v>
      </c>
    </row>
    <row r="6" spans="1:22" ht="11.1" customHeight="1" outlineLevel="2" x14ac:dyDescent="0.2">
      <c r="A6" s="17" t="s">
        <v>8</v>
      </c>
      <c r="B6" s="17" t="s">
        <v>9</v>
      </c>
      <c r="C6" s="18">
        <v>-2.7</v>
      </c>
      <c r="D6" s="18"/>
      <c r="E6" s="18"/>
      <c r="F6" s="18">
        <v>-2.7</v>
      </c>
      <c r="G6" s="15">
        <v>0</v>
      </c>
      <c r="J6" s="16">
        <f>VLOOKUP(A6,[1]TDSheet!$A:$M,13,0)</f>
        <v>0</v>
      </c>
      <c r="L6" s="16">
        <f>E6/5</f>
        <v>0</v>
      </c>
      <c r="M6" s="19"/>
      <c r="N6" s="19"/>
      <c r="O6" s="16" t="e">
        <f>(F6+J6+M6+N6)/L6</f>
        <v>#DIV/0!</v>
      </c>
      <c r="P6" s="16" t="e">
        <f>(F6+J6)/L6</f>
        <v>#DIV/0!</v>
      </c>
      <c r="Q6" s="16">
        <f>VLOOKUP(A6,[1]TDSheet!$A:$Q,17,0)</f>
        <v>0</v>
      </c>
      <c r="R6" s="16">
        <f>VLOOKUP(A6,[1]TDSheet!$A:$R,18,0)</f>
        <v>0</v>
      </c>
      <c r="S6" s="16">
        <f>VLOOKUP(A6,[1]TDSheet!$A:$L,12,0)</f>
        <v>0</v>
      </c>
      <c r="U6" s="16">
        <f>M6*G6</f>
        <v>0</v>
      </c>
      <c r="V6" s="16">
        <f>N6*G6</f>
        <v>0</v>
      </c>
    </row>
    <row r="7" spans="1:22" ht="11.1" customHeight="1" outlineLevel="2" x14ac:dyDescent="0.2">
      <c r="A7" s="6" t="s">
        <v>10</v>
      </c>
      <c r="B7" s="6" t="s">
        <v>9</v>
      </c>
      <c r="C7" s="10">
        <v>164.642</v>
      </c>
      <c r="D7" s="10">
        <v>303.42</v>
      </c>
      <c r="E7" s="10">
        <v>172.14099999999999</v>
      </c>
      <c r="F7" s="10">
        <v>209.655</v>
      </c>
      <c r="G7" s="15">
        <v>1</v>
      </c>
      <c r="J7" s="16">
        <f>VLOOKUP(A7,[1]TDSheet!$A:$M,13,0)</f>
        <v>0</v>
      </c>
      <c r="L7" s="16">
        <f t="shared" ref="L7:L57" si="2">E7/5</f>
        <v>34.428199999999997</v>
      </c>
      <c r="M7" s="19">
        <v>200</v>
      </c>
      <c r="N7" s="21">
        <v>500</v>
      </c>
      <c r="O7" s="16">
        <f t="shared" ref="O7:O57" si="3">(F7+J7+M7+N7)/L7</f>
        <v>26.421799571281685</v>
      </c>
      <c r="P7" s="16">
        <f t="shared" ref="P7:P57" si="4">(F7+J7)/L7</f>
        <v>6.0896300126059462</v>
      </c>
      <c r="Q7" s="16">
        <f>VLOOKUP(A7,[1]TDSheet!$A:$Q,17,0)</f>
        <v>31.794400000000003</v>
      </c>
      <c r="R7" s="16">
        <f>VLOOKUP(A7,[1]TDSheet!$A:$R,18,0)</f>
        <v>40.651799999999994</v>
      </c>
      <c r="S7" s="16">
        <f>VLOOKUP(A7,[1]TDSheet!$A:$L,12,0)</f>
        <v>28.593599999999999</v>
      </c>
      <c r="U7" s="16">
        <f t="shared" ref="U7:U68" si="5">M7*G7</f>
        <v>200</v>
      </c>
      <c r="V7" s="16">
        <f t="shared" ref="V7:V68" si="6">N7*G7</f>
        <v>500</v>
      </c>
    </row>
    <row r="8" spans="1:22" ht="11.1" customHeight="1" outlineLevel="2" x14ac:dyDescent="0.2">
      <c r="A8" s="6" t="s">
        <v>11</v>
      </c>
      <c r="B8" s="6" t="s">
        <v>9</v>
      </c>
      <c r="C8" s="10">
        <v>105.736</v>
      </c>
      <c r="D8" s="10">
        <v>131.041</v>
      </c>
      <c r="E8" s="10">
        <v>106.83499999999999</v>
      </c>
      <c r="F8" s="10">
        <v>106.661</v>
      </c>
      <c r="G8" s="15">
        <v>1</v>
      </c>
      <c r="J8" s="16">
        <f>VLOOKUP(A8,[1]TDSheet!$A:$M,13,0)</f>
        <v>20</v>
      </c>
      <c r="L8" s="16">
        <f t="shared" si="2"/>
        <v>21.366999999999997</v>
      </c>
      <c r="M8" s="19">
        <v>130</v>
      </c>
      <c r="N8" s="21">
        <v>500</v>
      </c>
      <c r="O8" s="16">
        <f t="shared" si="3"/>
        <v>35.41259886741237</v>
      </c>
      <c r="P8" s="16">
        <f t="shared" si="4"/>
        <v>5.9278794402583435</v>
      </c>
      <c r="Q8" s="16">
        <f>VLOOKUP(A8,[1]TDSheet!$A:$Q,17,0)</f>
        <v>20.466000000000001</v>
      </c>
      <c r="R8" s="16">
        <f>VLOOKUP(A8,[1]TDSheet!$A:$R,18,0)</f>
        <v>20.030999999999999</v>
      </c>
      <c r="S8" s="16">
        <f>VLOOKUP(A8,[1]TDSheet!$A:$L,12,0)</f>
        <v>16.803999999999998</v>
      </c>
      <c r="U8" s="16">
        <f t="shared" si="5"/>
        <v>130</v>
      </c>
      <c r="V8" s="16">
        <f t="shared" si="6"/>
        <v>500</v>
      </c>
    </row>
    <row r="9" spans="1:22" ht="11.1" customHeight="1" outlineLevel="2" x14ac:dyDescent="0.2">
      <c r="A9" s="17" t="s">
        <v>12</v>
      </c>
      <c r="B9" s="17" t="s">
        <v>9</v>
      </c>
      <c r="C9" s="18">
        <v>-4.3999999999999997E-2</v>
      </c>
      <c r="D9" s="18"/>
      <c r="E9" s="18"/>
      <c r="F9" s="18">
        <v>-4.3999999999999997E-2</v>
      </c>
      <c r="G9" s="15">
        <v>0</v>
      </c>
      <c r="J9" s="16">
        <f>VLOOKUP(A9,[1]TDSheet!$A:$M,13,0)</f>
        <v>0</v>
      </c>
      <c r="L9" s="16">
        <f t="shared" si="2"/>
        <v>0</v>
      </c>
      <c r="M9" s="19"/>
      <c r="N9" s="19"/>
      <c r="O9" s="16" t="e">
        <f t="shared" si="3"/>
        <v>#DIV/0!</v>
      </c>
      <c r="P9" s="16" t="e">
        <f t="shared" si="4"/>
        <v>#DIV/0!</v>
      </c>
      <c r="Q9" s="16">
        <f>VLOOKUP(A9,[1]TDSheet!$A:$Q,17,0)</f>
        <v>0</v>
      </c>
      <c r="R9" s="16">
        <f>VLOOKUP(A9,[1]TDSheet!$A:$R,18,0)</f>
        <v>0</v>
      </c>
      <c r="S9" s="16">
        <f>VLOOKUP(A9,[1]TDSheet!$A:$L,12,0)</f>
        <v>1.6013999999999999</v>
      </c>
      <c r="U9" s="16">
        <f t="shared" si="5"/>
        <v>0</v>
      </c>
      <c r="V9" s="16">
        <f t="shared" si="6"/>
        <v>0</v>
      </c>
    </row>
    <row r="10" spans="1:22" ht="11.1" customHeight="1" outlineLevel="2" x14ac:dyDescent="0.2">
      <c r="A10" s="6" t="s">
        <v>13</v>
      </c>
      <c r="B10" s="6" t="s">
        <v>9</v>
      </c>
      <c r="C10" s="10">
        <v>84.929000000000002</v>
      </c>
      <c r="D10" s="10">
        <v>164.49</v>
      </c>
      <c r="E10" s="10">
        <v>107.804</v>
      </c>
      <c r="F10" s="10">
        <v>122.908</v>
      </c>
      <c r="G10" s="15">
        <v>1</v>
      </c>
      <c r="J10" s="16">
        <f>VLOOKUP(A10,[1]TDSheet!$A:$M,13,0)</f>
        <v>0</v>
      </c>
      <c r="L10" s="16">
        <f t="shared" si="2"/>
        <v>21.5608</v>
      </c>
      <c r="M10" s="19">
        <v>140</v>
      </c>
      <c r="N10" s="19"/>
      <c r="O10" s="16">
        <f t="shared" si="3"/>
        <v>12.193796148565916</v>
      </c>
      <c r="P10" s="16">
        <f t="shared" si="4"/>
        <v>5.7005305925568628</v>
      </c>
      <c r="Q10" s="16">
        <f>VLOOKUP(A10,[1]TDSheet!$A:$Q,17,0)</f>
        <v>18.079599999999999</v>
      </c>
      <c r="R10" s="16">
        <f>VLOOKUP(A10,[1]TDSheet!$A:$R,18,0)</f>
        <v>20.9436</v>
      </c>
      <c r="S10" s="16">
        <f>VLOOKUP(A10,[1]TDSheet!$A:$L,12,0)</f>
        <v>8.4016000000000002</v>
      </c>
      <c r="U10" s="16">
        <f t="shared" si="5"/>
        <v>140</v>
      </c>
      <c r="V10" s="16">
        <f t="shared" si="6"/>
        <v>0</v>
      </c>
    </row>
    <row r="11" spans="1:22" ht="11.1" customHeight="1" outlineLevel="2" x14ac:dyDescent="0.2">
      <c r="A11" s="6" t="s">
        <v>14</v>
      </c>
      <c r="B11" s="6" t="s">
        <v>9</v>
      </c>
      <c r="C11" s="10">
        <v>68.349000000000004</v>
      </c>
      <c r="D11" s="10">
        <v>185.92599999999999</v>
      </c>
      <c r="E11" s="10">
        <v>139.72</v>
      </c>
      <c r="F11" s="10">
        <v>95.343000000000004</v>
      </c>
      <c r="G11" s="15">
        <v>1</v>
      </c>
      <c r="J11" s="16">
        <f>VLOOKUP(A11,[1]TDSheet!$A:$M,13,0)</f>
        <v>120</v>
      </c>
      <c r="L11" s="16">
        <f t="shared" si="2"/>
        <v>27.943999999999999</v>
      </c>
      <c r="M11" s="19">
        <v>120</v>
      </c>
      <c r="N11" s="19"/>
      <c r="O11" s="16">
        <f t="shared" si="3"/>
        <v>12.000536787861439</v>
      </c>
      <c r="P11" s="16">
        <f t="shared" si="4"/>
        <v>7.7062338963641581</v>
      </c>
      <c r="Q11" s="16">
        <f>VLOOKUP(A11,[1]TDSheet!$A:$Q,17,0)</f>
        <v>24.975000000000001</v>
      </c>
      <c r="R11" s="16">
        <f>VLOOKUP(A11,[1]TDSheet!$A:$R,18,0)</f>
        <v>26.791399999999999</v>
      </c>
      <c r="S11" s="16">
        <f>VLOOKUP(A11,[1]TDSheet!$A:$L,12,0)</f>
        <v>25.759399999999999</v>
      </c>
      <c r="U11" s="16">
        <f t="shared" si="5"/>
        <v>120</v>
      </c>
      <c r="V11" s="16">
        <f t="shared" si="6"/>
        <v>0</v>
      </c>
    </row>
    <row r="12" spans="1:22" ht="11.1" customHeight="1" outlineLevel="2" x14ac:dyDescent="0.2">
      <c r="A12" s="17" t="s">
        <v>15</v>
      </c>
      <c r="B12" s="17" t="s">
        <v>9</v>
      </c>
      <c r="C12" s="18">
        <v>5.0369999999999999</v>
      </c>
      <c r="D12" s="18"/>
      <c r="E12" s="18"/>
      <c r="F12" s="18">
        <v>5.0369999999999999</v>
      </c>
      <c r="G12" s="15">
        <v>0</v>
      </c>
      <c r="J12" s="16">
        <f>VLOOKUP(A12,[1]TDSheet!$A:$M,13,0)</f>
        <v>0</v>
      </c>
      <c r="L12" s="16">
        <f t="shared" si="2"/>
        <v>0</v>
      </c>
      <c r="M12" s="19"/>
      <c r="N12" s="19"/>
      <c r="O12" s="16" t="e">
        <f t="shared" si="3"/>
        <v>#DIV/0!</v>
      </c>
      <c r="P12" s="16" t="e">
        <f t="shared" si="4"/>
        <v>#DIV/0!</v>
      </c>
      <c r="Q12" s="16">
        <f>VLOOKUP(A12,[1]TDSheet!$A:$Q,17,0)</f>
        <v>0</v>
      </c>
      <c r="R12" s="16">
        <f>VLOOKUP(A12,[1]TDSheet!$A:$R,18,0)</f>
        <v>0</v>
      </c>
      <c r="S12" s="16">
        <f>VLOOKUP(A12,[1]TDSheet!$A:$L,12,0)</f>
        <v>0</v>
      </c>
      <c r="U12" s="16">
        <f t="shared" si="5"/>
        <v>0</v>
      </c>
      <c r="V12" s="16">
        <f t="shared" si="6"/>
        <v>0</v>
      </c>
    </row>
    <row r="13" spans="1:22" ht="11.1" customHeight="1" outlineLevel="2" x14ac:dyDescent="0.2">
      <c r="A13" s="17" t="s">
        <v>20</v>
      </c>
      <c r="B13" s="17" t="s">
        <v>21</v>
      </c>
      <c r="C13" s="18">
        <v>25</v>
      </c>
      <c r="D13" s="18"/>
      <c r="E13" s="18">
        <v>2</v>
      </c>
      <c r="F13" s="18">
        <v>23</v>
      </c>
      <c r="G13" s="15">
        <v>0</v>
      </c>
      <c r="J13" s="16">
        <f>VLOOKUP(A13,[1]TDSheet!$A:$M,13,0)</f>
        <v>0</v>
      </c>
      <c r="L13" s="16">
        <f t="shared" si="2"/>
        <v>0.4</v>
      </c>
      <c r="M13" s="19"/>
      <c r="N13" s="19"/>
      <c r="O13" s="16">
        <f t="shared" si="3"/>
        <v>57.5</v>
      </c>
      <c r="P13" s="16">
        <f t="shared" si="4"/>
        <v>57.5</v>
      </c>
      <c r="Q13" s="16">
        <f>VLOOKUP(A13,[1]TDSheet!$A:$Q,17,0)</f>
        <v>0</v>
      </c>
      <c r="R13" s="16">
        <f>VLOOKUP(A13,[1]TDSheet!$A:$R,18,0)</f>
        <v>0.6</v>
      </c>
      <c r="S13" s="16">
        <f>VLOOKUP(A13,[1]TDSheet!$A:$L,12,0)</f>
        <v>0.4</v>
      </c>
      <c r="U13" s="16">
        <f t="shared" si="5"/>
        <v>0</v>
      </c>
      <c r="V13" s="16">
        <f t="shared" si="6"/>
        <v>0</v>
      </c>
    </row>
    <row r="14" spans="1:22" ht="11.1" customHeight="1" outlineLevel="2" x14ac:dyDescent="0.2">
      <c r="A14" s="17" t="s">
        <v>52</v>
      </c>
      <c r="B14" s="17" t="s">
        <v>21</v>
      </c>
      <c r="C14" s="18">
        <v>-2.5</v>
      </c>
      <c r="D14" s="18"/>
      <c r="E14" s="18"/>
      <c r="F14" s="18">
        <v>-2.5</v>
      </c>
      <c r="G14" s="15">
        <v>0</v>
      </c>
      <c r="J14" s="16">
        <f>VLOOKUP(A14,[1]TDSheet!$A:$M,13,0)</f>
        <v>0</v>
      </c>
      <c r="L14" s="16">
        <f t="shared" si="2"/>
        <v>0</v>
      </c>
      <c r="M14" s="19"/>
      <c r="N14" s="19"/>
      <c r="O14" s="16" t="e">
        <f t="shared" si="3"/>
        <v>#DIV/0!</v>
      </c>
      <c r="P14" s="16" t="e">
        <f t="shared" si="4"/>
        <v>#DIV/0!</v>
      </c>
      <c r="Q14" s="16">
        <f>VLOOKUP(A14,[1]TDSheet!$A:$Q,17,0)</f>
        <v>0</v>
      </c>
      <c r="R14" s="16">
        <f>VLOOKUP(A14,[1]TDSheet!$A:$R,18,0)</f>
        <v>0</v>
      </c>
      <c r="S14" s="16">
        <f>VLOOKUP(A14,[1]TDSheet!$A:$L,12,0)</f>
        <v>0.5</v>
      </c>
      <c r="U14" s="16">
        <f t="shared" si="5"/>
        <v>0</v>
      </c>
      <c r="V14" s="16">
        <f t="shared" si="6"/>
        <v>0</v>
      </c>
    </row>
    <row r="15" spans="1:22" ht="21.95" customHeight="1" outlineLevel="2" x14ac:dyDescent="0.2">
      <c r="A15" s="17" t="s">
        <v>53</v>
      </c>
      <c r="B15" s="17" t="s">
        <v>21</v>
      </c>
      <c r="C15" s="18">
        <v>-2.6</v>
      </c>
      <c r="D15" s="18"/>
      <c r="E15" s="18"/>
      <c r="F15" s="18">
        <v>-2.6</v>
      </c>
      <c r="G15" s="15">
        <v>0</v>
      </c>
      <c r="J15" s="16">
        <f>VLOOKUP(A15,[1]TDSheet!$A:$M,13,0)</f>
        <v>0</v>
      </c>
      <c r="L15" s="16">
        <f t="shared" si="2"/>
        <v>0</v>
      </c>
      <c r="M15" s="19"/>
      <c r="N15" s="19"/>
      <c r="O15" s="16" t="e">
        <f t="shared" si="3"/>
        <v>#DIV/0!</v>
      </c>
      <c r="P15" s="16" t="e">
        <f t="shared" si="4"/>
        <v>#DIV/0!</v>
      </c>
      <c r="Q15" s="16">
        <f>VLOOKUP(A15,[1]TDSheet!$A:$Q,17,0)</f>
        <v>0</v>
      </c>
      <c r="R15" s="16">
        <f>VLOOKUP(A15,[1]TDSheet!$A:$R,18,0)</f>
        <v>0.52</v>
      </c>
      <c r="S15" s="16">
        <f>VLOOKUP(A15,[1]TDSheet!$A:$L,12,0)</f>
        <v>0</v>
      </c>
      <c r="U15" s="16">
        <f t="shared" si="5"/>
        <v>0</v>
      </c>
      <c r="V15" s="16">
        <f t="shared" si="6"/>
        <v>0</v>
      </c>
    </row>
    <row r="16" spans="1:22" ht="21.95" customHeight="1" outlineLevel="2" x14ac:dyDescent="0.2">
      <c r="A16" s="17" t="s">
        <v>54</v>
      </c>
      <c r="B16" s="17" t="s">
        <v>21</v>
      </c>
      <c r="C16" s="18">
        <v>33</v>
      </c>
      <c r="D16" s="18"/>
      <c r="E16" s="18">
        <v>13</v>
      </c>
      <c r="F16" s="18">
        <v>18</v>
      </c>
      <c r="G16" s="15">
        <v>0</v>
      </c>
      <c r="J16" s="16">
        <f>VLOOKUP(A16,[1]TDSheet!$A:$M,13,0)</f>
        <v>0</v>
      </c>
      <c r="L16" s="16">
        <f t="shared" si="2"/>
        <v>2.6</v>
      </c>
      <c r="M16" s="19"/>
      <c r="N16" s="19"/>
      <c r="O16" s="16">
        <f t="shared" si="3"/>
        <v>6.9230769230769225</v>
      </c>
      <c r="P16" s="16">
        <f t="shared" si="4"/>
        <v>6.9230769230769225</v>
      </c>
      <c r="Q16" s="16">
        <f>VLOOKUP(A16,[1]TDSheet!$A:$Q,17,0)</f>
        <v>4.8</v>
      </c>
      <c r="R16" s="16">
        <f>VLOOKUP(A16,[1]TDSheet!$A:$R,18,0)</f>
        <v>3</v>
      </c>
      <c r="S16" s="16">
        <f>VLOOKUP(A16,[1]TDSheet!$A:$L,12,0)</f>
        <v>3.2</v>
      </c>
      <c r="U16" s="16">
        <f t="shared" si="5"/>
        <v>0</v>
      </c>
      <c r="V16" s="16">
        <f t="shared" si="6"/>
        <v>0</v>
      </c>
    </row>
    <row r="17" spans="1:24" ht="11.1" customHeight="1" outlineLevel="2" x14ac:dyDescent="0.2">
      <c r="A17" s="17" t="s">
        <v>55</v>
      </c>
      <c r="B17" s="17" t="s">
        <v>21</v>
      </c>
      <c r="C17" s="18">
        <v>-3</v>
      </c>
      <c r="D17" s="18"/>
      <c r="E17" s="18"/>
      <c r="F17" s="18">
        <v>-3</v>
      </c>
      <c r="G17" s="15">
        <v>0</v>
      </c>
      <c r="J17" s="16">
        <f>VLOOKUP(A17,[1]TDSheet!$A:$M,13,0)</f>
        <v>0</v>
      </c>
      <c r="L17" s="16">
        <f t="shared" si="2"/>
        <v>0</v>
      </c>
      <c r="M17" s="19"/>
      <c r="N17" s="19"/>
      <c r="O17" s="16" t="e">
        <f t="shared" si="3"/>
        <v>#DIV/0!</v>
      </c>
      <c r="P17" s="16" t="e">
        <f t="shared" si="4"/>
        <v>#DIV/0!</v>
      </c>
      <c r="Q17" s="16">
        <f>VLOOKUP(A17,[1]TDSheet!$A:$Q,17,0)</f>
        <v>0</v>
      </c>
      <c r="R17" s="16">
        <f>VLOOKUP(A17,[1]TDSheet!$A:$R,18,0)</f>
        <v>0</v>
      </c>
      <c r="S17" s="16">
        <f>VLOOKUP(A17,[1]TDSheet!$A:$L,12,0)</f>
        <v>0</v>
      </c>
      <c r="U17" s="16">
        <f t="shared" si="5"/>
        <v>0</v>
      </c>
      <c r="V17" s="16">
        <f t="shared" si="6"/>
        <v>0</v>
      </c>
    </row>
    <row r="18" spans="1:24" ht="11.1" customHeight="1" outlineLevel="2" x14ac:dyDescent="0.2">
      <c r="A18" s="17" t="s">
        <v>56</v>
      </c>
      <c r="B18" s="17" t="s">
        <v>21</v>
      </c>
      <c r="C18" s="18">
        <v>3</v>
      </c>
      <c r="D18" s="18"/>
      <c r="E18" s="18"/>
      <c r="F18" s="18">
        <v>3</v>
      </c>
      <c r="G18" s="15">
        <v>0</v>
      </c>
      <c r="J18" s="16">
        <f>VLOOKUP(A18,[1]TDSheet!$A:$M,13,0)</f>
        <v>0</v>
      </c>
      <c r="L18" s="16">
        <f t="shared" si="2"/>
        <v>0</v>
      </c>
      <c r="M18" s="19"/>
      <c r="N18" s="19"/>
      <c r="O18" s="16" t="e">
        <f t="shared" si="3"/>
        <v>#DIV/0!</v>
      </c>
      <c r="P18" s="16" t="e">
        <f t="shared" si="4"/>
        <v>#DIV/0!</v>
      </c>
      <c r="Q18" s="16">
        <f>VLOOKUP(A18,[1]TDSheet!$A:$Q,17,0)</f>
        <v>0</v>
      </c>
      <c r="R18" s="16">
        <f>VLOOKUP(A18,[1]TDSheet!$A:$R,18,0)</f>
        <v>0</v>
      </c>
      <c r="S18" s="16">
        <f>VLOOKUP(A18,[1]TDSheet!$A:$L,12,0)</f>
        <v>0</v>
      </c>
      <c r="U18" s="16">
        <f t="shared" si="5"/>
        <v>0</v>
      </c>
      <c r="V18" s="16">
        <f t="shared" si="6"/>
        <v>0</v>
      </c>
    </row>
    <row r="19" spans="1:24" ht="11.1" customHeight="1" outlineLevel="2" x14ac:dyDescent="0.2">
      <c r="A19" s="17" t="s">
        <v>57</v>
      </c>
      <c r="B19" s="17" t="s">
        <v>21</v>
      </c>
      <c r="C19" s="18">
        <v>55</v>
      </c>
      <c r="D19" s="18"/>
      <c r="E19" s="18">
        <v>5</v>
      </c>
      <c r="F19" s="18">
        <v>50</v>
      </c>
      <c r="G19" s="15">
        <v>0</v>
      </c>
      <c r="J19" s="16">
        <f>VLOOKUP(A19,[1]TDSheet!$A:$M,13,0)</f>
        <v>0</v>
      </c>
      <c r="L19" s="16">
        <f t="shared" si="2"/>
        <v>1</v>
      </c>
      <c r="M19" s="19"/>
      <c r="N19" s="19"/>
      <c r="O19" s="16">
        <f t="shared" si="3"/>
        <v>50</v>
      </c>
      <c r="P19" s="16">
        <f t="shared" si="4"/>
        <v>50</v>
      </c>
      <c r="Q19" s="16">
        <f>VLOOKUP(A19,[1]TDSheet!$A:$Q,17,0)</f>
        <v>0</v>
      </c>
      <c r="R19" s="16">
        <f>VLOOKUP(A19,[1]TDSheet!$A:$R,18,0)</f>
        <v>0</v>
      </c>
      <c r="S19" s="16">
        <f>VLOOKUP(A19,[1]TDSheet!$A:$L,12,0)</f>
        <v>1</v>
      </c>
      <c r="U19" s="16">
        <f t="shared" si="5"/>
        <v>0</v>
      </c>
      <c r="V19" s="16">
        <f t="shared" si="6"/>
        <v>0</v>
      </c>
    </row>
    <row r="20" spans="1:24" ht="11.1" customHeight="1" outlineLevel="2" x14ac:dyDescent="0.2">
      <c r="A20" s="6" t="s">
        <v>24</v>
      </c>
      <c r="B20" s="6" t="s">
        <v>9</v>
      </c>
      <c r="C20" s="10">
        <v>443.55399999999997</v>
      </c>
      <c r="D20" s="10">
        <v>1573.1790000000001</v>
      </c>
      <c r="E20" s="10">
        <v>1285.5219999999999</v>
      </c>
      <c r="F20" s="10">
        <v>592.01400000000001</v>
      </c>
      <c r="G20" s="15">
        <v>1</v>
      </c>
      <c r="J20" s="16">
        <f>VLOOKUP(A20,[1]TDSheet!$A:$M,13,0)</f>
        <v>1200</v>
      </c>
      <c r="L20" s="16">
        <f t="shared" si="2"/>
        <v>257.1044</v>
      </c>
      <c r="M20" s="19">
        <v>0</v>
      </c>
      <c r="N20" s="19">
        <v>1300</v>
      </c>
      <c r="O20" s="16">
        <f t="shared" si="3"/>
        <v>12.026297488491057</v>
      </c>
      <c r="P20" s="16">
        <f t="shared" si="4"/>
        <v>6.9699857334219102</v>
      </c>
      <c r="Q20" s="16">
        <f>VLOOKUP(A20,[1]TDSheet!$A:$Q,17,0)</f>
        <v>204.45820000000001</v>
      </c>
      <c r="R20" s="16">
        <f>VLOOKUP(A20,[1]TDSheet!$A:$R,18,0)</f>
        <v>222.95</v>
      </c>
      <c r="S20" s="16">
        <f>VLOOKUP(A20,[1]TDSheet!$A:$L,12,0)</f>
        <v>216.50279999999998</v>
      </c>
      <c r="U20" s="16">
        <f t="shared" si="5"/>
        <v>0</v>
      </c>
      <c r="V20" s="16">
        <f t="shared" si="6"/>
        <v>1300</v>
      </c>
      <c r="X20" s="16">
        <f>N20</f>
        <v>1300</v>
      </c>
    </row>
    <row r="21" spans="1:24" ht="11.1" customHeight="1" outlineLevel="2" x14ac:dyDescent="0.2">
      <c r="A21" s="17" t="s">
        <v>25</v>
      </c>
      <c r="B21" s="17" t="s">
        <v>9</v>
      </c>
      <c r="C21" s="18">
        <v>1.1220000000000001</v>
      </c>
      <c r="D21" s="18"/>
      <c r="E21" s="18"/>
      <c r="F21" s="18">
        <v>1.1220000000000001</v>
      </c>
      <c r="G21" s="15">
        <v>0</v>
      </c>
      <c r="J21" s="16">
        <f>VLOOKUP(A21,[1]TDSheet!$A:$M,13,0)</f>
        <v>0</v>
      </c>
      <c r="L21" s="16">
        <f t="shared" si="2"/>
        <v>0</v>
      </c>
      <c r="M21" s="19"/>
      <c r="N21" s="19"/>
      <c r="O21" s="16" t="e">
        <f t="shared" si="3"/>
        <v>#DIV/0!</v>
      </c>
      <c r="P21" s="16" t="e">
        <f t="shared" si="4"/>
        <v>#DIV/0!</v>
      </c>
      <c r="Q21" s="16">
        <f>VLOOKUP(A21,[1]TDSheet!$A:$Q,17,0)</f>
        <v>0</v>
      </c>
      <c r="R21" s="16">
        <f>VLOOKUP(A21,[1]TDSheet!$A:$R,18,0)</f>
        <v>0</v>
      </c>
      <c r="S21" s="16">
        <f>VLOOKUP(A21,[1]TDSheet!$A:$L,12,0)</f>
        <v>0</v>
      </c>
      <c r="U21" s="16">
        <f t="shared" si="5"/>
        <v>0</v>
      </c>
      <c r="V21" s="16">
        <f t="shared" si="6"/>
        <v>0</v>
      </c>
    </row>
    <row r="22" spans="1:24" ht="11.1" customHeight="1" outlineLevel="2" x14ac:dyDescent="0.2">
      <c r="A22" s="6" t="s">
        <v>26</v>
      </c>
      <c r="B22" s="6" t="s">
        <v>9</v>
      </c>
      <c r="C22" s="10">
        <v>73.787999999999997</v>
      </c>
      <c r="D22" s="10">
        <v>0.89</v>
      </c>
      <c r="E22" s="10">
        <v>72.120999999999995</v>
      </c>
      <c r="F22" s="10">
        <v>-56.183999999999997</v>
      </c>
      <c r="G22" s="15">
        <v>1</v>
      </c>
      <c r="J22" s="16">
        <f>VLOOKUP(A22,[1]TDSheet!$A:$M,13,0)</f>
        <v>500</v>
      </c>
      <c r="L22" s="16">
        <f t="shared" si="2"/>
        <v>14.424199999999999</v>
      </c>
      <c r="M22" s="19"/>
      <c r="N22" s="19"/>
      <c r="O22" s="16">
        <f t="shared" si="3"/>
        <v>30.768846799129246</v>
      </c>
      <c r="P22" s="16">
        <f t="shared" si="4"/>
        <v>30.768846799129246</v>
      </c>
      <c r="Q22" s="16">
        <f>VLOOKUP(A22,[1]TDSheet!$A:$Q,17,0)</f>
        <v>1.5771999999999999</v>
      </c>
      <c r="R22" s="16">
        <f>VLOOKUP(A22,[1]TDSheet!$A:$R,18,0)</f>
        <v>14.2544</v>
      </c>
      <c r="S22" s="16">
        <f>VLOOKUP(A22,[1]TDSheet!$A:$L,12,0)</f>
        <v>39.714399999999998</v>
      </c>
      <c r="U22" s="16">
        <f t="shared" si="5"/>
        <v>0</v>
      </c>
      <c r="V22" s="16">
        <f t="shared" si="6"/>
        <v>0</v>
      </c>
    </row>
    <row r="23" spans="1:24" ht="11.1" customHeight="1" outlineLevel="2" x14ac:dyDescent="0.2">
      <c r="A23" s="6" t="s">
        <v>27</v>
      </c>
      <c r="B23" s="6" t="s">
        <v>9</v>
      </c>
      <c r="C23" s="10">
        <v>255.06399999999999</v>
      </c>
      <c r="D23" s="10">
        <v>234.029</v>
      </c>
      <c r="E23" s="10">
        <v>196.48500000000001</v>
      </c>
      <c r="F23" s="10">
        <v>283.35399999999998</v>
      </c>
      <c r="G23" s="15">
        <v>1</v>
      </c>
      <c r="J23" s="16">
        <f>VLOOKUP(A23,[1]TDSheet!$A:$M,13,0)</f>
        <v>0</v>
      </c>
      <c r="L23" s="16">
        <f t="shared" si="2"/>
        <v>39.297000000000004</v>
      </c>
      <c r="M23" s="19">
        <v>180</v>
      </c>
      <c r="N23" s="21">
        <v>1000</v>
      </c>
      <c r="O23" s="16">
        <f t="shared" si="3"/>
        <v>37.23831335725373</v>
      </c>
      <c r="P23" s="16">
        <f t="shared" si="4"/>
        <v>7.2105758709316223</v>
      </c>
      <c r="Q23" s="16">
        <f>VLOOKUP(A23,[1]TDSheet!$A:$Q,17,0)</f>
        <v>57.960400000000007</v>
      </c>
      <c r="R23" s="16">
        <f>VLOOKUP(A23,[1]TDSheet!$A:$R,18,0)</f>
        <v>43.9666</v>
      </c>
      <c r="S23" s="16">
        <f>VLOOKUP(A23,[1]TDSheet!$A:$L,12,0)</f>
        <v>13.146199999999999</v>
      </c>
      <c r="U23" s="16">
        <f t="shared" si="5"/>
        <v>180</v>
      </c>
      <c r="V23" s="16">
        <f t="shared" si="6"/>
        <v>1000</v>
      </c>
    </row>
    <row r="24" spans="1:24" ht="11.1" customHeight="1" outlineLevel="2" x14ac:dyDescent="0.2">
      <c r="A24" s="6" t="s">
        <v>28</v>
      </c>
      <c r="B24" s="6" t="s">
        <v>9</v>
      </c>
      <c r="C24" s="10">
        <v>837.18799999999999</v>
      </c>
      <c r="D24" s="10">
        <v>1120.5350000000001</v>
      </c>
      <c r="E24" s="10">
        <v>1176.596</v>
      </c>
      <c r="F24" s="10">
        <v>531.91300000000001</v>
      </c>
      <c r="G24" s="15">
        <v>1</v>
      </c>
      <c r="J24" s="16">
        <f>VLOOKUP(A24,[1]TDSheet!$A:$M,13,0)</f>
        <v>1800</v>
      </c>
      <c r="L24" s="16">
        <f t="shared" si="2"/>
        <v>235.3192</v>
      </c>
      <c r="M24" s="19">
        <v>0</v>
      </c>
      <c r="N24" s="19">
        <v>490</v>
      </c>
      <c r="O24" s="16">
        <f t="shared" si="3"/>
        <v>11.991851918585478</v>
      </c>
      <c r="P24" s="16">
        <f t="shared" si="4"/>
        <v>9.9095738894233882</v>
      </c>
      <c r="Q24" s="16">
        <f>VLOOKUP(A24,[1]TDSheet!$A:$Q,17,0)</f>
        <v>255.8562</v>
      </c>
      <c r="R24" s="16">
        <f>VLOOKUP(A24,[1]TDSheet!$A:$R,18,0)</f>
        <v>226.38600000000002</v>
      </c>
      <c r="S24" s="16">
        <f>VLOOKUP(A24,[1]TDSheet!$A:$L,12,0)</f>
        <v>252.63200000000001</v>
      </c>
      <c r="U24" s="16">
        <f t="shared" si="5"/>
        <v>0</v>
      </c>
      <c r="V24" s="16">
        <f t="shared" si="6"/>
        <v>490</v>
      </c>
    </row>
    <row r="25" spans="1:24" ht="11.1" customHeight="1" outlineLevel="2" x14ac:dyDescent="0.2">
      <c r="A25" s="6" t="s">
        <v>29</v>
      </c>
      <c r="B25" s="6" t="s">
        <v>9</v>
      </c>
      <c r="C25" s="10">
        <v>54.601999999999997</v>
      </c>
      <c r="D25" s="10">
        <v>100.989</v>
      </c>
      <c r="E25" s="10">
        <v>81.153999999999996</v>
      </c>
      <c r="F25" s="10">
        <v>45.655999999999999</v>
      </c>
      <c r="G25" s="15">
        <v>1</v>
      </c>
      <c r="J25" s="16">
        <f>VLOOKUP(A25,[1]TDSheet!$A:$M,13,0)</f>
        <v>100</v>
      </c>
      <c r="L25" s="16">
        <f t="shared" si="2"/>
        <v>16.230799999999999</v>
      </c>
      <c r="M25" s="19">
        <v>40</v>
      </c>
      <c r="N25" s="21">
        <v>1000</v>
      </c>
      <c r="O25" s="16">
        <f t="shared" si="3"/>
        <v>73.049757251645019</v>
      </c>
      <c r="P25" s="16">
        <f t="shared" si="4"/>
        <v>8.9740493382950941</v>
      </c>
      <c r="Q25" s="16">
        <f>VLOOKUP(A25,[1]TDSheet!$A:$Q,17,0)</f>
        <v>16.278399999999998</v>
      </c>
      <c r="R25" s="16">
        <f>VLOOKUP(A25,[1]TDSheet!$A:$R,18,0)</f>
        <v>16.672599999999999</v>
      </c>
      <c r="S25" s="16">
        <f>VLOOKUP(A25,[1]TDSheet!$A:$L,12,0)</f>
        <v>16.302</v>
      </c>
      <c r="U25" s="16">
        <f t="shared" si="5"/>
        <v>40</v>
      </c>
      <c r="V25" s="16">
        <f t="shared" si="6"/>
        <v>1000</v>
      </c>
    </row>
    <row r="26" spans="1:24" ht="11.1" customHeight="1" outlineLevel="2" x14ac:dyDescent="0.2">
      <c r="A26" s="6" t="s">
        <v>30</v>
      </c>
      <c r="B26" s="6" t="s">
        <v>9</v>
      </c>
      <c r="C26" s="10">
        <v>125.434</v>
      </c>
      <c r="D26" s="10">
        <v>404.93</v>
      </c>
      <c r="E26" s="10">
        <v>272.12400000000002</v>
      </c>
      <c r="F26" s="10">
        <v>198.54400000000001</v>
      </c>
      <c r="G26" s="15">
        <v>1</v>
      </c>
      <c r="J26" s="16">
        <f>VLOOKUP(A26,[1]TDSheet!$A:$M,13,0)</f>
        <v>350</v>
      </c>
      <c r="L26" s="16">
        <f t="shared" si="2"/>
        <v>54.424800000000005</v>
      </c>
      <c r="M26" s="19">
        <v>100</v>
      </c>
      <c r="N26" s="21">
        <v>1000</v>
      </c>
      <c r="O26" s="16">
        <f t="shared" si="3"/>
        <v>30.290308829798175</v>
      </c>
      <c r="P26" s="16">
        <f t="shared" si="4"/>
        <v>10.078934603342592</v>
      </c>
      <c r="Q26" s="16">
        <f>VLOOKUP(A26,[1]TDSheet!$A:$Q,17,0)</f>
        <v>58.085799999999992</v>
      </c>
      <c r="R26" s="16">
        <f>VLOOKUP(A26,[1]TDSheet!$A:$R,18,0)</f>
        <v>61.768799999999999</v>
      </c>
      <c r="S26" s="16">
        <f>VLOOKUP(A26,[1]TDSheet!$A:$L,12,0)</f>
        <v>62.545000000000002</v>
      </c>
      <c r="U26" s="16">
        <f t="shared" si="5"/>
        <v>100</v>
      </c>
      <c r="V26" s="16">
        <f t="shared" si="6"/>
        <v>1000</v>
      </c>
    </row>
    <row r="27" spans="1:24" ht="11.1" customHeight="1" outlineLevel="2" x14ac:dyDescent="0.2">
      <c r="A27" s="6" t="s">
        <v>31</v>
      </c>
      <c r="B27" s="6" t="s">
        <v>9</v>
      </c>
      <c r="C27" s="10">
        <v>639.48299999999995</v>
      </c>
      <c r="D27" s="10">
        <v>1269.54</v>
      </c>
      <c r="E27" s="10">
        <v>1211.7080000000001</v>
      </c>
      <c r="F27" s="10">
        <v>498.38400000000001</v>
      </c>
      <c r="G27" s="15">
        <v>1</v>
      </c>
      <c r="J27" s="16">
        <f>VLOOKUP(A27,[1]TDSheet!$A:$M,13,0)</f>
        <v>1500</v>
      </c>
      <c r="L27" s="16">
        <f t="shared" si="2"/>
        <v>242.34160000000003</v>
      </c>
      <c r="M27" s="19">
        <v>0</v>
      </c>
      <c r="N27" s="19">
        <v>910</v>
      </c>
      <c r="O27" s="16">
        <f t="shared" si="3"/>
        <v>12.001175200625893</v>
      </c>
      <c r="P27" s="16">
        <f t="shared" si="4"/>
        <v>8.2461451108682944</v>
      </c>
      <c r="Q27" s="16">
        <f>VLOOKUP(A27,[1]TDSheet!$A:$Q,17,0)</f>
        <v>229.66979999999998</v>
      </c>
      <c r="R27" s="16">
        <f>VLOOKUP(A27,[1]TDSheet!$A:$R,18,0)</f>
        <v>221.87880000000001</v>
      </c>
      <c r="S27" s="16">
        <f>VLOOKUP(A27,[1]TDSheet!$A:$L,12,0)</f>
        <v>238.6978</v>
      </c>
      <c r="U27" s="16">
        <f t="shared" si="5"/>
        <v>0</v>
      </c>
      <c r="V27" s="16">
        <f t="shared" si="6"/>
        <v>910</v>
      </c>
    </row>
    <row r="28" spans="1:24" ht="11.1" customHeight="1" outlineLevel="2" x14ac:dyDescent="0.2">
      <c r="A28" s="6" t="s">
        <v>32</v>
      </c>
      <c r="B28" s="6" t="s">
        <v>9</v>
      </c>
      <c r="C28" s="10">
        <v>450.30799999999999</v>
      </c>
      <c r="D28" s="10">
        <v>838.08</v>
      </c>
      <c r="E28" s="10">
        <v>776.05100000000004</v>
      </c>
      <c r="F28" s="10">
        <v>399.02600000000001</v>
      </c>
      <c r="G28" s="15">
        <v>1</v>
      </c>
      <c r="J28" s="16">
        <f>VLOOKUP(A28,[1]TDSheet!$A:$M,13,0)</f>
        <v>800</v>
      </c>
      <c r="L28" s="16">
        <f t="shared" si="2"/>
        <v>155.21020000000001</v>
      </c>
      <c r="M28" s="19">
        <v>670</v>
      </c>
      <c r="N28" s="19"/>
      <c r="O28" s="16">
        <f t="shared" si="3"/>
        <v>12.041901885314237</v>
      </c>
      <c r="P28" s="16">
        <f t="shared" si="4"/>
        <v>7.7251752784288659</v>
      </c>
      <c r="Q28" s="16">
        <f>VLOOKUP(A28,[1]TDSheet!$A:$Q,17,0)</f>
        <v>144.124</v>
      </c>
      <c r="R28" s="16">
        <f>VLOOKUP(A28,[1]TDSheet!$A:$R,18,0)</f>
        <v>141.68040000000002</v>
      </c>
      <c r="S28" s="16">
        <f>VLOOKUP(A28,[1]TDSheet!$A:$L,12,0)</f>
        <v>142.1388</v>
      </c>
      <c r="U28" s="16">
        <f t="shared" si="5"/>
        <v>670</v>
      </c>
      <c r="V28" s="16">
        <f t="shared" si="6"/>
        <v>0</v>
      </c>
    </row>
    <row r="29" spans="1:24" ht="11.1" customHeight="1" outlineLevel="2" x14ac:dyDescent="0.2">
      <c r="A29" s="6" t="s">
        <v>33</v>
      </c>
      <c r="B29" s="6" t="s">
        <v>9</v>
      </c>
      <c r="C29" s="10">
        <v>293.56900000000002</v>
      </c>
      <c r="D29" s="10">
        <v>0.85</v>
      </c>
      <c r="E29" s="10">
        <v>210.94200000000001</v>
      </c>
      <c r="F29" s="10">
        <v>36.948999999999998</v>
      </c>
      <c r="G29" s="15">
        <v>1</v>
      </c>
      <c r="J29" s="16">
        <f>VLOOKUP(A29,[1]TDSheet!$A:$M,13,0)</f>
        <v>500</v>
      </c>
      <c r="L29" s="16">
        <f t="shared" si="2"/>
        <v>42.188400000000001</v>
      </c>
      <c r="M29" s="19"/>
      <c r="N29" s="21">
        <v>800</v>
      </c>
      <c r="O29" s="16">
        <f t="shared" si="3"/>
        <v>31.689966910335542</v>
      </c>
      <c r="P29" s="16">
        <f t="shared" si="4"/>
        <v>12.727408481952384</v>
      </c>
      <c r="Q29" s="16">
        <f>VLOOKUP(A29,[1]TDSheet!$A:$Q,17,0)</f>
        <v>56.714599999999997</v>
      </c>
      <c r="R29" s="16">
        <f>VLOOKUP(A29,[1]TDSheet!$A:$R,18,0)</f>
        <v>15.764199999999999</v>
      </c>
      <c r="S29" s="16">
        <f>VLOOKUP(A29,[1]TDSheet!$A:$L,12,0)</f>
        <v>56.117800000000003</v>
      </c>
      <c r="U29" s="16">
        <f t="shared" si="5"/>
        <v>0</v>
      </c>
      <c r="V29" s="16">
        <f t="shared" si="6"/>
        <v>800</v>
      </c>
    </row>
    <row r="30" spans="1:24" ht="11.1" customHeight="1" outlineLevel="2" x14ac:dyDescent="0.2">
      <c r="A30" s="6" t="s">
        <v>34</v>
      </c>
      <c r="B30" s="6" t="s">
        <v>9</v>
      </c>
      <c r="C30" s="10">
        <v>204.452</v>
      </c>
      <c r="D30" s="10"/>
      <c r="E30" s="10">
        <v>122.36</v>
      </c>
      <c r="F30" s="10">
        <v>49.618000000000002</v>
      </c>
      <c r="G30" s="15">
        <v>1</v>
      </c>
      <c r="J30" s="16">
        <f>VLOOKUP(A30,[1]TDSheet!$A:$M,13,0)</f>
        <v>320</v>
      </c>
      <c r="L30" s="16">
        <f t="shared" si="2"/>
        <v>24.472000000000001</v>
      </c>
      <c r="M30" s="19"/>
      <c r="N30" s="21">
        <v>800</v>
      </c>
      <c r="O30" s="16">
        <f t="shared" si="3"/>
        <v>47.794132069303686</v>
      </c>
      <c r="P30" s="16">
        <f t="shared" si="4"/>
        <v>15.10371036286368</v>
      </c>
      <c r="Q30" s="16">
        <f>VLOOKUP(A30,[1]TDSheet!$A:$Q,17,0)</f>
        <v>37.885000000000005</v>
      </c>
      <c r="R30" s="16">
        <f>VLOOKUP(A30,[1]TDSheet!$A:$R,18,0)</f>
        <v>22.543799999999997</v>
      </c>
      <c r="S30" s="16">
        <f>VLOOKUP(A30,[1]TDSheet!$A:$L,12,0)</f>
        <v>36.2014</v>
      </c>
      <c r="U30" s="16">
        <f t="shared" si="5"/>
        <v>0</v>
      </c>
      <c r="V30" s="16">
        <f t="shared" si="6"/>
        <v>800</v>
      </c>
    </row>
    <row r="31" spans="1:24" ht="11.1" customHeight="1" outlineLevel="2" x14ac:dyDescent="0.2">
      <c r="A31" s="6" t="s">
        <v>35</v>
      </c>
      <c r="B31" s="6" t="s">
        <v>9</v>
      </c>
      <c r="C31" s="10">
        <v>270.17200000000003</v>
      </c>
      <c r="D31" s="10"/>
      <c r="E31" s="10">
        <v>180.416</v>
      </c>
      <c r="F31" s="10">
        <v>50.86</v>
      </c>
      <c r="G31" s="15">
        <v>1</v>
      </c>
      <c r="J31" s="16">
        <f>VLOOKUP(A31,[1]TDSheet!$A:$M,13,0)</f>
        <v>410</v>
      </c>
      <c r="L31" s="16">
        <f t="shared" si="2"/>
        <v>36.083199999999998</v>
      </c>
      <c r="M31" s="19"/>
      <c r="N31" s="21">
        <v>1000</v>
      </c>
      <c r="O31" s="16">
        <f t="shared" si="3"/>
        <v>40.485877084072371</v>
      </c>
      <c r="P31" s="16">
        <f t="shared" si="4"/>
        <v>12.772148811635333</v>
      </c>
      <c r="Q31" s="16">
        <f>VLOOKUP(A31,[1]TDSheet!$A:$Q,17,0)</f>
        <v>50.125399999999999</v>
      </c>
      <c r="R31" s="16">
        <f>VLOOKUP(A31,[1]TDSheet!$A:$R,18,0)</f>
        <v>29.220199999999998</v>
      </c>
      <c r="S31" s="16">
        <f>VLOOKUP(A31,[1]TDSheet!$A:$L,12,0)</f>
        <v>48.743200000000002</v>
      </c>
      <c r="U31" s="16">
        <f t="shared" si="5"/>
        <v>0</v>
      </c>
      <c r="V31" s="16">
        <f t="shared" si="6"/>
        <v>1000</v>
      </c>
    </row>
    <row r="32" spans="1:24" ht="11.1" customHeight="1" outlineLevel="2" x14ac:dyDescent="0.2">
      <c r="A32" s="17" t="s">
        <v>36</v>
      </c>
      <c r="B32" s="17" t="s">
        <v>9</v>
      </c>
      <c r="C32" s="18">
        <v>32.81</v>
      </c>
      <c r="D32" s="18"/>
      <c r="E32" s="18">
        <v>6.2649999999999997</v>
      </c>
      <c r="F32" s="18">
        <v>26.545000000000002</v>
      </c>
      <c r="G32" s="15">
        <v>0</v>
      </c>
      <c r="J32" s="16">
        <f>VLOOKUP(A32,[1]TDSheet!$A:$M,13,0)</f>
        <v>0</v>
      </c>
      <c r="L32" s="16">
        <f t="shared" si="2"/>
        <v>1.2529999999999999</v>
      </c>
      <c r="M32" s="19"/>
      <c r="N32" s="19"/>
      <c r="O32" s="16">
        <f t="shared" si="3"/>
        <v>21.18515562649641</v>
      </c>
      <c r="P32" s="16">
        <f t="shared" si="4"/>
        <v>21.18515562649641</v>
      </c>
      <c r="Q32" s="16">
        <f>VLOOKUP(A32,[1]TDSheet!$A:$Q,17,0)</f>
        <v>0</v>
      </c>
      <c r="R32" s="16">
        <f>VLOOKUP(A32,[1]TDSheet!$A:$R,18,0)</f>
        <v>0</v>
      </c>
      <c r="S32" s="16">
        <f>VLOOKUP(A32,[1]TDSheet!$A:$L,12,0)</f>
        <v>0.84160000000000001</v>
      </c>
      <c r="U32" s="16">
        <f t="shared" si="5"/>
        <v>0</v>
      </c>
      <c r="V32" s="16">
        <f t="shared" si="6"/>
        <v>0</v>
      </c>
    </row>
    <row r="33" spans="1:24" ht="11.1" customHeight="1" outlineLevel="2" x14ac:dyDescent="0.2">
      <c r="A33" s="17" t="s">
        <v>37</v>
      </c>
      <c r="B33" s="17" t="s">
        <v>9</v>
      </c>
      <c r="C33" s="18">
        <v>62.432000000000002</v>
      </c>
      <c r="D33" s="18"/>
      <c r="E33" s="18">
        <v>2.613</v>
      </c>
      <c r="F33" s="18">
        <v>59.819000000000003</v>
      </c>
      <c r="G33" s="15">
        <v>0</v>
      </c>
      <c r="J33" s="16">
        <f>VLOOKUP(A33,[1]TDSheet!$A:$M,13,0)</f>
        <v>0</v>
      </c>
      <c r="L33" s="16">
        <f t="shared" si="2"/>
        <v>0.52259999999999995</v>
      </c>
      <c r="M33" s="19"/>
      <c r="N33" s="19"/>
      <c r="O33" s="16">
        <f t="shared" si="3"/>
        <v>114.46421737466515</v>
      </c>
      <c r="P33" s="16">
        <f t="shared" si="4"/>
        <v>114.46421737466515</v>
      </c>
      <c r="Q33" s="16">
        <f>VLOOKUP(A33,[1]TDSheet!$A:$Q,17,0)</f>
        <v>0</v>
      </c>
      <c r="R33" s="16">
        <f>VLOOKUP(A33,[1]TDSheet!$A:$R,18,0)</f>
        <v>0</v>
      </c>
      <c r="S33" s="16">
        <f>VLOOKUP(A33,[1]TDSheet!$A:$L,12,0)</f>
        <v>0.43760000000000004</v>
      </c>
      <c r="U33" s="16">
        <f t="shared" si="5"/>
        <v>0</v>
      </c>
      <c r="V33" s="16">
        <f t="shared" si="6"/>
        <v>0</v>
      </c>
    </row>
    <row r="34" spans="1:24" ht="11.1" customHeight="1" outlineLevel="2" x14ac:dyDescent="0.2">
      <c r="A34" s="17" t="s">
        <v>38</v>
      </c>
      <c r="B34" s="17" t="s">
        <v>9</v>
      </c>
      <c r="C34" s="18">
        <v>52.725000000000001</v>
      </c>
      <c r="D34" s="18"/>
      <c r="E34" s="18">
        <v>1.3420000000000001</v>
      </c>
      <c r="F34" s="18">
        <v>51.383000000000003</v>
      </c>
      <c r="G34" s="15">
        <v>0</v>
      </c>
      <c r="J34" s="16">
        <v>0</v>
      </c>
      <c r="L34" s="16">
        <f t="shared" si="2"/>
        <v>0.26840000000000003</v>
      </c>
      <c r="M34" s="19"/>
      <c r="N34" s="19"/>
      <c r="O34" s="16">
        <f t="shared" si="3"/>
        <v>191.44187779433679</v>
      </c>
      <c r="P34" s="16">
        <f t="shared" si="4"/>
        <v>191.44187779433679</v>
      </c>
      <c r="Q34" s="16">
        <v>0</v>
      </c>
      <c r="R34" s="16">
        <v>0</v>
      </c>
      <c r="S34" s="16">
        <v>0</v>
      </c>
      <c r="U34" s="16">
        <f t="shared" si="5"/>
        <v>0</v>
      </c>
      <c r="V34" s="16">
        <f t="shared" si="6"/>
        <v>0</v>
      </c>
    </row>
    <row r="35" spans="1:24" ht="11.1" customHeight="1" outlineLevel="2" x14ac:dyDescent="0.2">
      <c r="A35" s="17" t="s">
        <v>39</v>
      </c>
      <c r="B35" s="17" t="s">
        <v>9</v>
      </c>
      <c r="C35" s="18">
        <v>2.8439999999999999</v>
      </c>
      <c r="D35" s="18"/>
      <c r="E35" s="18"/>
      <c r="F35" s="18">
        <v>2.8439999999999999</v>
      </c>
      <c r="G35" s="15">
        <v>0</v>
      </c>
      <c r="J35" s="16">
        <f>VLOOKUP(A35,[1]TDSheet!$A:$M,13,0)</f>
        <v>0</v>
      </c>
      <c r="L35" s="16">
        <f t="shared" si="2"/>
        <v>0</v>
      </c>
      <c r="M35" s="19"/>
      <c r="N35" s="19"/>
      <c r="O35" s="16" t="e">
        <f t="shared" si="3"/>
        <v>#DIV/0!</v>
      </c>
      <c r="P35" s="16" t="e">
        <f t="shared" si="4"/>
        <v>#DIV/0!</v>
      </c>
      <c r="Q35" s="16">
        <f>VLOOKUP(A35,[1]TDSheet!$A:$Q,17,0)</f>
        <v>0</v>
      </c>
      <c r="R35" s="16">
        <f>VLOOKUP(A35,[1]TDSheet!$A:$R,18,0)</f>
        <v>0</v>
      </c>
      <c r="S35" s="16">
        <f>VLOOKUP(A35,[1]TDSheet!$A:$L,12,0)</f>
        <v>0</v>
      </c>
      <c r="U35" s="16">
        <f t="shared" si="5"/>
        <v>0</v>
      </c>
      <c r="V35" s="16">
        <f t="shared" si="6"/>
        <v>0</v>
      </c>
    </row>
    <row r="36" spans="1:24" ht="11.1" customHeight="1" outlineLevel="2" x14ac:dyDescent="0.2">
      <c r="A36" s="17" t="s">
        <v>40</v>
      </c>
      <c r="B36" s="17" t="s">
        <v>9</v>
      </c>
      <c r="C36" s="18">
        <v>18.209</v>
      </c>
      <c r="D36" s="18"/>
      <c r="E36" s="18">
        <v>2.673</v>
      </c>
      <c r="F36" s="18">
        <v>15.536</v>
      </c>
      <c r="G36" s="15">
        <v>0</v>
      </c>
      <c r="J36" s="16">
        <f>VLOOKUP(A36,[1]TDSheet!$A:$M,13,0)</f>
        <v>0</v>
      </c>
      <c r="L36" s="16">
        <f t="shared" si="2"/>
        <v>0.53459999999999996</v>
      </c>
      <c r="M36" s="19"/>
      <c r="N36" s="19"/>
      <c r="O36" s="16">
        <f t="shared" si="3"/>
        <v>29.060980172091284</v>
      </c>
      <c r="P36" s="16">
        <f t="shared" si="4"/>
        <v>29.060980172091284</v>
      </c>
      <c r="Q36" s="16">
        <f>VLOOKUP(A36,[1]TDSheet!$A:$Q,17,0)</f>
        <v>0</v>
      </c>
      <c r="R36" s="16">
        <f>VLOOKUP(A36,[1]TDSheet!$A:$R,18,0)</f>
        <v>0</v>
      </c>
      <c r="S36" s="16">
        <f>VLOOKUP(A36,[1]TDSheet!$A:$L,12,0)</f>
        <v>0.26619999999999999</v>
      </c>
      <c r="U36" s="16">
        <f t="shared" si="5"/>
        <v>0</v>
      </c>
      <c r="V36" s="16">
        <f t="shared" si="6"/>
        <v>0</v>
      </c>
    </row>
    <row r="37" spans="1:24" ht="11.1" customHeight="1" outlineLevel="2" x14ac:dyDescent="0.2">
      <c r="A37" s="17" t="s">
        <v>41</v>
      </c>
      <c r="B37" s="17" t="s">
        <v>9</v>
      </c>
      <c r="C37" s="18">
        <v>-1.9550000000000001</v>
      </c>
      <c r="D37" s="18"/>
      <c r="E37" s="18"/>
      <c r="F37" s="18">
        <v>-1.9550000000000001</v>
      </c>
      <c r="G37" s="15">
        <v>0</v>
      </c>
      <c r="J37" s="16">
        <f>VLOOKUP(A37,[1]TDSheet!$A:$M,13,0)</f>
        <v>0</v>
      </c>
      <c r="L37" s="16">
        <f t="shared" si="2"/>
        <v>0</v>
      </c>
      <c r="M37" s="19"/>
      <c r="N37" s="19"/>
      <c r="O37" s="16" t="e">
        <f t="shared" si="3"/>
        <v>#DIV/0!</v>
      </c>
      <c r="P37" s="16" t="e">
        <f t="shared" si="4"/>
        <v>#DIV/0!</v>
      </c>
      <c r="Q37" s="16">
        <f>VLOOKUP(A37,[1]TDSheet!$A:$Q,17,0)</f>
        <v>0</v>
      </c>
      <c r="R37" s="16">
        <f>VLOOKUP(A37,[1]TDSheet!$A:$R,18,0)</f>
        <v>0</v>
      </c>
      <c r="S37" s="16">
        <f>VLOOKUP(A37,[1]TDSheet!$A:$L,12,0)</f>
        <v>0</v>
      </c>
      <c r="U37" s="16">
        <f t="shared" si="5"/>
        <v>0</v>
      </c>
      <c r="V37" s="16">
        <f t="shared" si="6"/>
        <v>0</v>
      </c>
    </row>
    <row r="38" spans="1:24" ht="21.95" customHeight="1" outlineLevel="2" x14ac:dyDescent="0.2">
      <c r="A38" s="17" t="s">
        <v>42</v>
      </c>
      <c r="B38" s="17" t="s">
        <v>9</v>
      </c>
      <c r="C38" s="18">
        <v>-112.97</v>
      </c>
      <c r="D38" s="18">
        <v>407.63200000000001</v>
      </c>
      <c r="E38" s="18">
        <v>270.791</v>
      </c>
      <c r="F38" s="18">
        <v>-31.738</v>
      </c>
      <c r="G38" s="15">
        <v>0</v>
      </c>
      <c r="J38" s="16">
        <f>VLOOKUP(A38,[1]TDSheet!$A:$M,13,0)</f>
        <v>0</v>
      </c>
      <c r="L38" s="16">
        <f t="shared" si="2"/>
        <v>54.158200000000001</v>
      </c>
      <c r="M38" s="19"/>
      <c r="N38" s="19"/>
      <c r="O38" s="16">
        <f t="shared" si="3"/>
        <v>-0.58602390773696322</v>
      </c>
      <c r="P38" s="16">
        <f t="shared" si="4"/>
        <v>-0.58602390773696322</v>
      </c>
      <c r="Q38" s="16">
        <f>VLOOKUP(A38,[1]TDSheet!$A:$Q,17,0)</f>
        <v>32.090199999999996</v>
      </c>
      <c r="R38" s="16">
        <f>VLOOKUP(A38,[1]TDSheet!$A:$R,18,0)</f>
        <v>46.004399999999997</v>
      </c>
      <c r="S38" s="16">
        <f>VLOOKUP(A38,[1]TDSheet!$A:$L,12,0)</f>
        <v>38.450800000000001</v>
      </c>
      <c r="U38" s="16">
        <f t="shared" si="5"/>
        <v>0</v>
      </c>
      <c r="V38" s="16">
        <f t="shared" si="6"/>
        <v>0</v>
      </c>
    </row>
    <row r="39" spans="1:24" ht="11.1" customHeight="1" outlineLevel="2" x14ac:dyDescent="0.2">
      <c r="A39" s="17" t="s">
        <v>43</v>
      </c>
      <c r="B39" s="17" t="s">
        <v>9</v>
      </c>
      <c r="C39" s="18">
        <v>1.647</v>
      </c>
      <c r="D39" s="18"/>
      <c r="E39" s="18"/>
      <c r="F39" s="18">
        <v>1.647</v>
      </c>
      <c r="G39" s="15">
        <v>0</v>
      </c>
      <c r="J39" s="16">
        <f>VLOOKUP(A39,[1]TDSheet!$A:$M,13,0)</f>
        <v>0</v>
      </c>
      <c r="L39" s="16">
        <f t="shared" si="2"/>
        <v>0</v>
      </c>
      <c r="M39" s="19"/>
      <c r="N39" s="19"/>
      <c r="O39" s="16" t="e">
        <f t="shared" si="3"/>
        <v>#DIV/0!</v>
      </c>
      <c r="P39" s="16" t="e">
        <f t="shared" si="4"/>
        <v>#DIV/0!</v>
      </c>
      <c r="Q39" s="16">
        <f>VLOOKUP(A39,[1]TDSheet!$A:$Q,17,0)</f>
        <v>0</v>
      </c>
      <c r="R39" s="16">
        <f>VLOOKUP(A39,[1]TDSheet!$A:$R,18,0)</f>
        <v>0</v>
      </c>
      <c r="S39" s="16">
        <f>VLOOKUP(A39,[1]TDSheet!$A:$L,12,0)</f>
        <v>0</v>
      </c>
      <c r="U39" s="16">
        <f t="shared" si="5"/>
        <v>0</v>
      </c>
      <c r="V39" s="16">
        <f t="shared" si="6"/>
        <v>0</v>
      </c>
    </row>
    <row r="40" spans="1:24" ht="11.1" customHeight="1" outlineLevel="2" x14ac:dyDescent="0.2">
      <c r="A40" s="17" t="s">
        <v>44</v>
      </c>
      <c r="B40" s="17" t="s">
        <v>9</v>
      </c>
      <c r="C40" s="18">
        <v>41.743000000000002</v>
      </c>
      <c r="D40" s="18"/>
      <c r="E40" s="18">
        <v>1.393</v>
      </c>
      <c r="F40" s="18">
        <v>40.35</v>
      </c>
      <c r="G40" s="15">
        <v>0</v>
      </c>
      <c r="J40" s="16">
        <f>VLOOKUP(A40,[1]TDSheet!$A:$M,13,0)</f>
        <v>0</v>
      </c>
      <c r="L40" s="16">
        <f t="shared" si="2"/>
        <v>0.27860000000000001</v>
      </c>
      <c r="M40" s="19"/>
      <c r="N40" s="19"/>
      <c r="O40" s="16">
        <f t="shared" si="3"/>
        <v>144.83129935391241</v>
      </c>
      <c r="P40" s="16">
        <f t="shared" si="4"/>
        <v>144.83129935391241</v>
      </c>
      <c r="Q40" s="16">
        <f>VLOOKUP(A40,[1]TDSheet!$A:$Q,17,0)</f>
        <v>0</v>
      </c>
      <c r="R40" s="16">
        <f>VLOOKUP(A40,[1]TDSheet!$A:$R,18,0)</f>
        <v>0</v>
      </c>
      <c r="S40" s="16">
        <f>VLOOKUP(A40,[1]TDSheet!$A:$L,12,0)</f>
        <v>0.27860000000000001</v>
      </c>
      <c r="U40" s="16">
        <f t="shared" si="5"/>
        <v>0</v>
      </c>
      <c r="V40" s="16">
        <f t="shared" si="6"/>
        <v>0</v>
      </c>
    </row>
    <row r="41" spans="1:24" ht="11.1" customHeight="1" outlineLevel="2" x14ac:dyDescent="0.2">
      <c r="A41" s="6" t="s">
        <v>45</v>
      </c>
      <c r="B41" s="6" t="s">
        <v>9</v>
      </c>
      <c r="C41" s="10">
        <v>144.38900000000001</v>
      </c>
      <c r="D41" s="10">
        <v>333.43299999999999</v>
      </c>
      <c r="E41" s="10">
        <v>194.36199999999999</v>
      </c>
      <c r="F41" s="10">
        <v>207.10599999999999</v>
      </c>
      <c r="G41" s="15">
        <v>1</v>
      </c>
      <c r="J41" s="16">
        <f>VLOOKUP(A41,[1]TDSheet!$A:$M,13,0)</f>
        <v>0</v>
      </c>
      <c r="L41" s="16">
        <f t="shared" si="2"/>
        <v>38.872399999999999</v>
      </c>
      <c r="M41" s="19">
        <v>0</v>
      </c>
      <c r="N41" s="19">
        <v>260</v>
      </c>
      <c r="O41" s="16">
        <f t="shared" si="3"/>
        <v>12.016392093104619</v>
      </c>
      <c r="P41" s="16">
        <f t="shared" si="4"/>
        <v>5.3278418620923844</v>
      </c>
      <c r="Q41" s="16">
        <f>VLOOKUP(A41,[1]TDSheet!$A:$Q,17,0)</f>
        <v>28.68</v>
      </c>
      <c r="R41" s="16">
        <f>VLOOKUP(A41,[1]TDSheet!$A:$R,18,0)</f>
        <v>44.394400000000005</v>
      </c>
      <c r="S41" s="16">
        <f>VLOOKUP(A41,[1]TDSheet!$A:$L,12,0)</f>
        <v>30.938600000000001</v>
      </c>
      <c r="U41" s="16">
        <f t="shared" si="5"/>
        <v>0</v>
      </c>
      <c r="V41" s="16">
        <f t="shared" si="6"/>
        <v>260</v>
      </c>
      <c r="X41" s="16">
        <f t="shared" ref="X41:X42" si="7">N41</f>
        <v>260</v>
      </c>
    </row>
    <row r="42" spans="1:24" ht="11.1" customHeight="1" outlineLevel="2" x14ac:dyDescent="0.2">
      <c r="A42" s="6" t="s">
        <v>46</v>
      </c>
      <c r="B42" s="6" t="s">
        <v>9</v>
      </c>
      <c r="C42" s="10">
        <v>200.755</v>
      </c>
      <c r="D42" s="10">
        <v>181.227</v>
      </c>
      <c r="E42" s="10">
        <v>187.751</v>
      </c>
      <c r="F42" s="10">
        <v>150.601</v>
      </c>
      <c r="G42" s="15">
        <v>1</v>
      </c>
      <c r="J42" s="16">
        <f>VLOOKUP(A42,[1]TDSheet!$A:$M,13,0)</f>
        <v>0</v>
      </c>
      <c r="L42" s="16">
        <f t="shared" si="2"/>
        <v>37.550200000000004</v>
      </c>
      <c r="M42" s="19">
        <v>0</v>
      </c>
      <c r="N42" s="19">
        <v>300</v>
      </c>
      <c r="O42" s="16">
        <f t="shared" si="3"/>
        <v>11.999962716576741</v>
      </c>
      <c r="P42" s="16">
        <f t="shared" si="4"/>
        <v>4.0106577328482933</v>
      </c>
      <c r="Q42" s="16">
        <f>VLOOKUP(A42,[1]TDSheet!$A:$Q,17,0)</f>
        <v>34.463799999999999</v>
      </c>
      <c r="R42" s="16">
        <f>VLOOKUP(A42,[1]TDSheet!$A:$R,18,0)</f>
        <v>35.327600000000004</v>
      </c>
      <c r="S42" s="16">
        <f>VLOOKUP(A42,[1]TDSheet!$A:$L,12,0)</f>
        <v>24.090799999999998</v>
      </c>
      <c r="U42" s="16">
        <f t="shared" si="5"/>
        <v>0</v>
      </c>
      <c r="V42" s="16">
        <f t="shared" si="6"/>
        <v>300</v>
      </c>
      <c r="X42" s="16">
        <f t="shared" si="7"/>
        <v>300</v>
      </c>
    </row>
    <row r="43" spans="1:24" ht="21.95" customHeight="1" outlineLevel="2" x14ac:dyDescent="0.2">
      <c r="A43" s="17" t="s">
        <v>47</v>
      </c>
      <c r="B43" s="17" t="s">
        <v>9</v>
      </c>
      <c r="C43" s="18">
        <v>-1.5229999999999999</v>
      </c>
      <c r="D43" s="18"/>
      <c r="E43" s="18"/>
      <c r="F43" s="18">
        <v>-1.5229999999999999</v>
      </c>
      <c r="G43" s="15">
        <v>0</v>
      </c>
      <c r="J43" s="16">
        <f>VLOOKUP(A43,[1]TDSheet!$A:$M,13,0)</f>
        <v>0</v>
      </c>
      <c r="L43" s="16">
        <f t="shared" si="2"/>
        <v>0</v>
      </c>
      <c r="M43" s="19"/>
      <c r="N43" s="19"/>
      <c r="O43" s="16" t="e">
        <f t="shared" si="3"/>
        <v>#DIV/0!</v>
      </c>
      <c r="P43" s="16" t="e">
        <f t="shared" si="4"/>
        <v>#DIV/0!</v>
      </c>
      <c r="Q43" s="16">
        <f>VLOOKUP(A43,[1]TDSheet!$A:$Q,17,0)</f>
        <v>0</v>
      </c>
      <c r="R43" s="16">
        <f>VLOOKUP(A43,[1]TDSheet!$A:$R,18,0)</f>
        <v>0</v>
      </c>
      <c r="S43" s="16">
        <f>VLOOKUP(A43,[1]TDSheet!$A:$L,12,0)</f>
        <v>2.6257999999999999</v>
      </c>
      <c r="U43" s="16">
        <f t="shared" si="5"/>
        <v>0</v>
      </c>
      <c r="V43" s="16">
        <f t="shared" si="6"/>
        <v>0</v>
      </c>
    </row>
    <row r="44" spans="1:24" ht="11.1" customHeight="1" outlineLevel="2" x14ac:dyDescent="0.2">
      <c r="A44" s="6" t="s">
        <v>58</v>
      </c>
      <c r="B44" s="6" t="s">
        <v>21</v>
      </c>
      <c r="C44" s="10">
        <v>191</v>
      </c>
      <c r="D44" s="10">
        <v>348</v>
      </c>
      <c r="E44" s="10">
        <v>374</v>
      </c>
      <c r="F44" s="10">
        <v>96</v>
      </c>
      <c r="G44" s="15">
        <v>0.4</v>
      </c>
      <c r="J44" s="16">
        <f>VLOOKUP(A44,[1]TDSheet!$A:$M,13,0)</f>
        <v>230</v>
      </c>
      <c r="L44" s="16">
        <f t="shared" si="2"/>
        <v>74.8</v>
      </c>
      <c r="M44" s="19">
        <v>570</v>
      </c>
      <c r="N44" s="21">
        <v>1000</v>
      </c>
      <c r="O44" s="16">
        <f t="shared" si="3"/>
        <v>25.347593582887701</v>
      </c>
      <c r="P44" s="16">
        <f t="shared" si="4"/>
        <v>4.358288770053476</v>
      </c>
      <c r="Q44" s="16">
        <f>VLOOKUP(A44,[1]TDSheet!$A:$Q,17,0)</f>
        <v>54.8</v>
      </c>
      <c r="R44" s="16">
        <f>VLOOKUP(A44,[1]TDSheet!$A:$R,18,0)</f>
        <v>54.6</v>
      </c>
      <c r="S44" s="16">
        <f>VLOOKUP(A44,[1]TDSheet!$A:$L,12,0)</f>
        <v>52</v>
      </c>
      <c r="U44" s="16">
        <f t="shared" si="5"/>
        <v>228</v>
      </c>
      <c r="V44" s="16">
        <f t="shared" si="6"/>
        <v>400</v>
      </c>
    </row>
    <row r="45" spans="1:24" ht="21.95" customHeight="1" outlineLevel="2" x14ac:dyDescent="0.2">
      <c r="A45" s="17" t="s">
        <v>48</v>
      </c>
      <c r="B45" s="17" t="s">
        <v>9</v>
      </c>
      <c r="C45" s="18">
        <v>34.994999999999997</v>
      </c>
      <c r="D45" s="18"/>
      <c r="E45" s="18">
        <v>28.016999999999999</v>
      </c>
      <c r="F45" s="18">
        <v>5.6589999999999998</v>
      </c>
      <c r="G45" s="15">
        <v>0</v>
      </c>
      <c r="J45" s="16">
        <f>VLOOKUP(A45,[1]TDSheet!$A:$M,13,0)</f>
        <v>0</v>
      </c>
      <c r="L45" s="16">
        <f t="shared" si="2"/>
        <v>5.6033999999999997</v>
      </c>
      <c r="M45" s="19"/>
      <c r="N45" s="19"/>
      <c r="O45" s="16">
        <f t="shared" si="3"/>
        <v>1.0099225470250206</v>
      </c>
      <c r="P45" s="16">
        <f t="shared" si="4"/>
        <v>1.0099225470250206</v>
      </c>
      <c r="Q45" s="16">
        <f>VLOOKUP(A45,[1]TDSheet!$A:$Q,17,0)</f>
        <v>0</v>
      </c>
      <c r="R45" s="16">
        <f>VLOOKUP(A45,[1]TDSheet!$A:$R,18,0)</f>
        <v>0</v>
      </c>
      <c r="S45" s="16">
        <f>VLOOKUP(A45,[1]TDSheet!$A:$L,12,0)</f>
        <v>3.8945999999999996</v>
      </c>
      <c r="U45" s="16">
        <f t="shared" si="5"/>
        <v>0</v>
      </c>
      <c r="V45" s="16">
        <f t="shared" si="6"/>
        <v>0</v>
      </c>
    </row>
    <row r="46" spans="1:24" ht="21.95" customHeight="1" outlineLevel="2" x14ac:dyDescent="0.2">
      <c r="A46" s="6" t="s">
        <v>59</v>
      </c>
      <c r="B46" s="6" t="s">
        <v>21</v>
      </c>
      <c r="C46" s="10">
        <v>149</v>
      </c>
      <c r="D46" s="10">
        <v>343</v>
      </c>
      <c r="E46" s="10">
        <v>301</v>
      </c>
      <c r="F46" s="10">
        <v>137</v>
      </c>
      <c r="G46" s="15">
        <v>0.4</v>
      </c>
      <c r="J46" s="16">
        <f>VLOOKUP(A46,[1]TDSheet!$A:$M,13,0)</f>
        <v>0</v>
      </c>
      <c r="L46" s="16">
        <f t="shared" si="2"/>
        <v>60.2</v>
      </c>
      <c r="M46" s="19">
        <v>580</v>
      </c>
      <c r="N46" s="21">
        <v>1000</v>
      </c>
      <c r="O46" s="16">
        <f t="shared" si="3"/>
        <v>28.521594684385381</v>
      </c>
      <c r="P46" s="16">
        <f t="shared" si="4"/>
        <v>2.2757475083056478</v>
      </c>
      <c r="Q46" s="16">
        <f>VLOOKUP(A46,[1]TDSheet!$A:$Q,17,0)</f>
        <v>39.799999999999997</v>
      </c>
      <c r="R46" s="16">
        <f>VLOOKUP(A46,[1]TDSheet!$A:$R,18,0)</f>
        <v>45.8</v>
      </c>
      <c r="S46" s="16">
        <f>VLOOKUP(A46,[1]TDSheet!$A:$L,12,0)</f>
        <v>30.6</v>
      </c>
      <c r="U46" s="16">
        <f t="shared" si="5"/>
        <v>232</v>
      </c>
      <c r="V46" s="16">
        <f t="shared" si="6"/>
        <v>400</v>
      </c>
    </row>
    <row r="47" spans="1:24" ht="11.1" customHeight="1" outlineLevel="2" x14ac:dyDescent="0.2">
      <c r="A47" s="6" t="s">
        <v>60</v>
      </c>
      <c r="B47" s="6" t="s">
        <v>21</v>
      </c>
      <c r="C47" s="10">
        <v>121</v>
      </c>
      <c r="D47" s="10">
        <v>361</v>
      </c>
      <c r="E47" s="10">
        <v>309</v>
      </c>
      <c r="F47" s="10">
        <v>118</v>
      </c>
      <c r="G47" s="15">
        <v>0.4</v>
      </c>
      <c r="J47" s="16">
        <f>VLOOKUP(A47,[1]TDSheet!$A:$M,13,0)</f>
        <v>90</v>
      </c>
      <c r="L47" s="16">
        <f t="shared" si="2"/>
        <v>61.8</v>
      </c>
      <c r="M47" s="19">
        <v>530</v>
      </c>
      <c r="N47" s="21">
        <v>1000</v>
      </c>
      <c r="O47" s="16">
        <f t="shared" si="3"/>
        <v>28.122977346278319</v>
      </c>
      <c r="P47" s="16">
        <f t="shared" si="4"/>
        <v>3.3656957928802589</v>
      </c>
      <c r="Q47" s="16">
        <f>VLOOKUP(A47,[1]TDSheet!$A:$Q,17,0)</f>
        <v>40.799999999999997</v>
      </c>
      <c r="R47" s="16">
        <f>VLOOKUP(A47,[1]TDSheet!$A:$R,18,0)</f>
        <v>47.6</v>
      </c>
      <c r="S47" s="16">
        <f>VLOOKUP(A47,[1]TDSheet!$A:$L,12,0)</f>
        <v>38.4</v>
      </c>
      <c r="U47" s="16">
        <f t="shared" si="5"/>
        <v>212</v>
      </c>
      <c r="V47" s="16">
        <f t="shared" si="6"/>
        <v>400</v>
      </c>
    </row>
    <row r="48" spans="1:24" ht="11.1" customHeight="1" outlineLevel="2" x14ac:dyDescent="0.2">
      <c r="A48" s="17" t="s">
        <v>61</v>
      </c>
      <c r="B48" s="17" t="s">
        <v>21</v>
      </c>
      <c r="C48" s="18">
        <v>-9</v>
      </c>
      <c r="D48" s="18"/>
      <c r="E48" s="18"/>
      <c r="F48" s="18">
        <v>-9</v>
      </c>
      <c r="G48" s="15">
        <v>0</v>
      </c>
      <c r="J48" s="16">
        <f>VLOOKUP(A48,[1]TDSheet!$A:$M,13,0)</f>
        <v>0</v>
      </c>
      <c r="L48" s="16">
        <f t="shared" si="2"/>
        <v>0</v>
      </c>
      <c r="M48" s="19"/>
      <c r="N48" s="19"/>
      <c r="O48" s="16" t="e">
        <f t="shared" si="3"/>
        <v>#DIV/0!</v>
      </c>
      <c r="P48" s="16" t="e">
        <f t="shared" si="4"/>
        <v>#DIV/0!</v>
      </c>
      <c r="Q48" s="16">
        <f>VLOOKUP(A48,[1]TDSheet!$A:$Q,17,0)</f>
        <v>0</v>
      </c>
      <c r="R48" s="16">
        <f>VLOOKUP(A48,[1]TDSheet!$A:$R,18,0)</f>
        <v>0.4</v>
      </c>
      <c r="S48" s="16">
        <f>VLOOKUP(A48,[1]TDSheet!$A:$L,12,0)</f>
        <v>1</v>
      </c>
      <c r="U48" s="16">
        <f t="shared" si="5"/>
        <v>0</v>
      </c>
      <c r="V48" s="16">
        <f t="shared" si="6"/>
        <v>0</v>
      </c>
    </row>
    <row r="49" spans="1:24" ht="11.1" customHeight="1" outlineLevel="2" x14ac:dyDescent="0.2">
      <c r="A49" s="6" t="s">
        <v>16</v>
      </c>
      <c r="B49" s="6" t="s">
        <v>9</v>
      </c>
      <c r="C49" s="10">
        <v>83.164000000000001</v>
      </c>
      <c r="D49" s="10">
        <v>194</v>
      </c>
      <c r="E49" s="10">
        <v>159.089</v>
      </c>
      <c r="F49" s="10">
        <v>73.432000000000002</v>
      </c>
      <c r="G49" s="15">
        <v>1</v>
      </c>
      <c r="J49" s="16">
        <f>VLOOKUP(A49,[1]TDSheet!$A:$M,13,0)</f>
        <v>95</v>
      </c>
      <c r="L49" s="16">
        <f t="shared" si="2"/>
        <v>31.817799999999998</v>
      </c>
      <c r="M49" s="19">
        <v>210</v>
      </c>
      <c r="N49" s="21">
        <v>500</v>
      </c>
      <c r="O49" s="16">
        <f t="shared" si="3"/>
        <v>27.608194155472724</v>
      </c>
      <c r="P49" s="16">
        <f t="shared" si="4"/>
        <v>5.2936406665451425</v>
      </c>
      <c r="Q49" s="16">
        <f>VLOOKUP(A49,[1]TDSheet!$A:$Q,17,0)</f>
        <v>20.2654</v>
      </c>
      <c r="R49" s="16">
        <f>VLOOKUP(A49,[1]TDSheet!$A:$R,18,0)</f>
        <v>27.226199999999999</v>
      </c>
      <c r="S49" s="16">
        <f>VLOOKUP(A49,[1]TDSheet!$A:$L,12,0)</f>
        <v>25.4208</v>
      </c>
      <c r="U49" s="16">
        <f t="shared" si="5"/>
        <v>210</v>
      </c>
      <c r="V49" s="16">
        <f t="shared" si="6"/>
        <v>500</v>
      </c>
    </row>
    <row r="50" spans="1:24" ht="11.1" customHeight="1" outlineLevel="2" x14ac:dyDescent="0.2">
      <c r="A50" s="6" t="s">
        <v>17</v>
      </c>
      <c r="B50" s="6" t="s">
        <v>9</v>
      </c>
      <c r="C50" s="10">
        <v>325.38099999999997</v>
      </c>
      <c r="D50" s="10">
        <v>219.41</v>
      </c>
      <c r="E50" s="10">
        <v>240.536</v>
      </c>
      <c r="F50" s="10">
        <v>276.09500000000003</v>
      </c>
      <c r="G50" s="15">
        <v>1</v>
      </c>
      <c r="J50" s="16">
        <f>VLOOKUP(A50,[1]TDSheet!$A:$M,13,0)</f>
        <v>0</v>
      </c>
      <c r="L50" s="16">
        <f t="shared" si="2"/>
        <v>48.107199999999999</v>
      </c>
      <c r="M50" s="19">
        <v>0</v>
      </c>
      <c r="N50" s="19">
        <v>300</v>
      </c>
      <c r="O50" s="16">
        <f t="shared" si="3"/>
        <v>11.975234476336183</v>
      </c>
      <c r="P50" s="16">
        <f t="shared" si="4"/>
        <v>5.7391617055243298</v>
      </c>
      <c r="Q50" s="16">
        <f>VLOOKUP(A50,[1]TDSheet!$A:$Q,17,0)</f>
        <v>49.258400000000002</v>
      </c>
      <c r="R50" s="16">
        <f>VLOOKUP(A50,[1]TDSheet!$A:$R,18,0)</f>
        <v>49.735799999999998</v>
      </c>
      <c r="S50" s="16">
        <f>VLOOKUP(A50,[1]TDSheet!$A:$L,12,0)</f>
        <v>30.535800000000002</v>
      </c>
      <c r="U50" s="16">
        <f t="shared" si="5"/>
        <v>0</v>
      </c>
      <c r="V50" s="16">
        <f t="shared" si="6"/>
        <v>300</v>
      </c>
      <c r="X50" s="16">
        <f>N50</f>
        <v>300</v>
      </c>
    </row>
    <row r="51" spans="1:24" ht="11.1" customHeight="1" outlineLevel="2" x14ac:dyDescent="0.2">
      <c r="A51" s="6" t="s">
        <v>18</v>
      </c>
      <c r="B51" s="6" t="s">
        <v>9</v>
      </c>
      <c r="C51" s="10">
        <v>48.432000000000002</v>
      </c>
      <c r="D51" s="10"/>
      <c r="E51" s="10">
        <v>33.44</v>
      </c>
      <c r="F51" s="10">
        <v>6.9359999999999999</v>
      </c>
      <c r="G51" s="15">
        <v>1</v>
      </c>
      <c r="J51" s="16">
        <f>VLOOKUP(A51,[1]TDSheet!$A:$M,13,0)</f>
        <v>110</v>
      </c>
      <c r="L51" s="16">
        <f t="shared" si="2"/>
        <v>6.6879999999999997</v>
      </c>
      <c r="M51" s="19"/>
      <c r="N51" s="21">
        <v>1500</v>
      </c>
      <c r="O51" s="16">
        <f t="shared" si="3"/>
        <v>241.76674641148324</v>
      </c>
      <c r="P51" s="16">
        <f t="shared" si="4"/>
        <v>17.484449760765553</v>
      </c>
      <c r="Q51" s="16">
        <f>VLOOKUP(A51,[1]TDSheet!$A:$Q,17,0)</f>
        <v>0.43579999999999997</v>
      </c>
      <c r="R51" s="16">
        <f>VLOOKUP(A51,[1]TDSheet!$A:$R,18,0)</f>
        <v>7.4766000000000004</v>
      </c>
      <c r="S51" s="16">
        <f>VLOOKUP(A51,[1]TDSheet!$A:$L,12,0)</f>
        <v>10.8</v>
      </c>
      <c r="U51" s="16">
        <f t="shared" si="5"/>
        <v>0</v>
      </c>
      <c r="V51" s="16">
        <f t="shared" si="6"/>
        <v>1500</v>
      </c>
    </row>
    <row r="52" spans="1:24" ht="21.95" customHeight="1" outlineLevel="2" x14ac:dyDescent="0.2">
      <c r="A52" s="6" t="s">
        <v>49</v>
      </c>
      <c r="B52" s="6" t="s">
        <v>9</v>
      </c>
      <c r="C52" s="10">
        <v>278.97800000000001</v>
      </c>
      <c r="D52" s="10"/>
      <c r="E52" s="10"/>
      <c r="F52" s="10">
        <v>278.97800000000001</v>
      </c>
      <c r="G52" s="15">
        <v>1</v>
      </c>
      <c r="J52" s="16">
        <f>VLOOKUP(A52,[1]TDSheet!$A:$M,13,0)</f>
        <v>0</v>
      </c>
      <c r="L52" s="16">
        <f t="shared" si="2"/>
        <v>0</v>
      </c>
      <c r="M52" s="19"/>
      <c r="N52" s="19"/>
      <c r="O52" s="16" t="e">
        <f t="shared" si="3"/>
        <v>#DIV/0!</v>
      </c>
      <c r="P52" s="16" t="e">
        <f t="shared" si="4"/>
        <v>#DIV/0!</v>
      </c>
      <c r="Q52" s="16">
        <f>VLOOKUP(A52,[1]TDSheet!$A:$Q,17,0)</f>
        <v>0</v>
      </c>
      <c r="R52" s="16">
        <f>VLOOKUP(A52,[1]TDSheet!$A:$R,18,0)</f>
        <v>0</v>
      </c>
      <c r="S52" s="16">
        <f>VLOOKUP(A52,[1]TDSheet!$A:$L,12,0)</f>
        <v>0</v>
      </c>
      <c r="U52" s="16">
        <f t="shared" si="5"/>
        <v>0</v>
      </c>
      <c r="V52" s="16">
        <f t="shared" si="6"/>
        <v>0</v>
      </c>
    </row>
    <row r="53" spans="1:24" ht="11.1" customHeight="1" outlineLevel="2" x14ac:dyDescent="0.2">
      <c r="A53" s="6" t="s">
        <v>50</v>
      </c>
      <c r="B53" s="6" t="s">
        <v>9</v>
      </c>
      <c r="C53" s="10">
        <v>47.442</v>
      </c>
      <c r="D53" s="10">
        <v>117.11799999999999</v>
      </c>
      <c r="E53" s="10">
        <v>79.491</v>
      </c>
      <c r="F53" s="10">
        <v>72.36</v>
      </c>
      <c r="G53" s="15">
        <v>1</v>
      </c>
      <c r="J53" s="16">
        <f>VLOOKUP(A53,[1]TDSheet!$A:$M,13,0)</f>
        <v>0</v>
      </c>
      <c r="L53" s="16">
        <f t="shared" si="2"/>
        <v>15.898199999999999</v>
      </c>
      <c r="M53" s="19">
        <v>120</v>
      </c>
      <c r="N53" s="19"/>
      <c r="O53" s="16">
        <f t="shared" si="3"/>
        <v>12.099482960335134</v>
      </c>
      <c r="P53" s="16">
        <f t="shared" si="4"/>
        <v>4.5514586556968712</v>
      </c>
      <c r="Q53" s="16">
        <f>VLOOKUP(A53,[1]TDSheet!$A:$Q,17,0)</f>
        <v>14.6524</v>
      </c>
      <c r="R53" s="16">
        <f>VLOOKUP(A53,[1]TDSheet!$A:$R,18,0)</f>
        <v>16.305600000000002</v>
      </c>
      <c r="S53" s="16">
        <f>VLOOKUP(A53,[1]TDSheet!$A:$L,12,0)</f>
        <v>11.742599999999999</v>
      </c>
      <c r="U53" s="16">
        <f t="shared" si="5"/>
        <v>120</v>
      </c>
      <c r="V53" s="16">
        <f t="shared" si="6"/>
        <v>0</v>
      </c>
    </row>
    <row r="54" spans="1:24" ht="11.1" customHeight="1" outlineLevel="2" x14ac:dyDescent="0.2">
      <c r="A54" s="17" t="s">
        <v>22</v>
      </c>
      <c r="B54" s="17" t="s">
        <v>21</v>
      </c>
      <c r="C54" s="18">
        <v>-18</v>
      </c>
      <c r="D54" s="18"/>
      <c r="E54" s="18"/>
      <c r="F54" s="18">
        <v>-18</v>
      </c>
      <c r="G54" s="15">
        <v>0</v>
      </c>
      <c r="J54" s="16">
        <f>VLOOKUP(A54,[1]TDSheet!$A:$M,13,0)</f>
        <v>0</v>
      </c>
      <c r="L54" s="16">
        <f t="shared" si="2"/>
        <v>0</v>
      </c>
      <c r="M54" s="19"/>
      <c r="N54" s="19"/>
      <c r="O54" s="16" t="e">
        <f t="shared" si="3"/>
        <v>#DIV/0!</v>
      </c>
      <c r="P54" s="16" t="e">
        <f t="shared" si="4"/>
        <v>#DIV/0!</v>
      </c>
      <c r="Q54" s="16">
        <f>VLOOKUP(A54,[1]TDSheet!$A:$Q,17,0)</f>
        <v>0</v>
      </c>
      <c r="R54" s="16">
        <f>VLOOKUP(A54,[1]TDSheet!$A:$R,18,0)</f>
        <v>0.6</v>
      </c>
      <c r="S54" s="16">
        <f>VLOOKUP(A54,[1]TDSheet!$A:$L,12,0)</f>
        <v>0</v>
      </c>
      <c r="U54" s="16">
        <f t="shared" si="5"/>
        <v>0</v>
      </c>
      <c r="V54" s="16">
        <f t="shared" si="6"/>
        <v>0</v>
      </c>
    </row>
    <row r="55" spans="1:24" ht="11.1" customHeight="1" outlineLevel="2" x14ac:dyDescent="0.2">
      <c r="A55" s="6" t="s">
        <v>51</v>
      </c>
      <c r="B55" s="6" t="s">
        <v>9</v>
      </c>
      <c r="C55" s="10">
        <v>190.018</v>
      </c>
      <c r="D55" s="10"/>
      <c r="E55" s="10">
        <v>57.176000000000002</v>
      </c>
      <c r="F55" s="10">
        <v>132.84200000000001</v>
      </c>
      <c r="G55" s="15">
        <v>1</v>
      </c>
      <c r="J55" s="16">
        <f>VLOOKUP(A55,[1]TDSheet!$A:$M,13,0)</f>
        <v>0</v>
      </c>
      <c r="L55" s="16">
        <f t="shared" si="2"/>
        <v>11.4352</v>
      </c>
      <c r="M55" s="19">
        <v>10</v>
      </c>
      <c r="N55" s="19"/>
      <c r="O55" s="16">
        <f t="shared" si="3"/>
        <v>12.491429970617043</v>
      </c>
      <c r="P55" s="16">
        <f t="shared" si="4"/>
        <v>11.616937176437668</v>
      </c>
      <c r="Q55" s="16">
        <f>VLOOKUP(A55,[1]TDSheet!$A:$Q,17,0)</f>
        <v>0</v>
      </c>
      <c r="R55" s="16">
        <f>VLOOKUP(A55,[1]TDSheet!$A:$R,18,0)</f>
        <v>0</v>
      </c>
      <c r="S55" s="16">
        <f>VLOOKUP(A55,[1]TDSheet!$A:$L,12,0)</f>
        <v>0.8103999999999999</v>
      </c>
      <c r="U55" s="16">
        <f t="shared" si="5"/>
        <v>10</v>
      </c>
      <c r="V55" s="16">
        <f t="shared" si="6"/>
        <v>0</v>
      </c>
    </row>
    <row r="56" spans="1:24" ht="11.1" customHeight="1" outlineLevel="2" x14ac:dyDescent="0.2">
      <c r="A56" s="17" t="s">
        <v>23</v>
      </c>
      <c r="B56" s="17" t="s">
        <v>21</v>
      </c>
      <c r="C56" s="18">
        <v>166</v>
      </c>
      <c r="D56" s="18">
        <v>3</v>
      </c>
      <c r="E56" s="18">
        <v>57</v>
      </c>
      <c r="F56" s="18">
        <v>77</v>
      </c>
      <c r="G56" s="15">
        <v>0</v>
      </c>
      <c r="J56" s="16">
        <f>VLOOKUP(A56,[1]TDSheet!$A:$M,13,0)</f>
        <v>0</v>
      </c>
      <c r="L56" s="16">
        <f t="shared" si="2"/>
        <v>11.4</v>
      </c>
      <c r="M56" s="19"/>
      <c r="N56" s="19"/>
      <c r="O56" s="16">
        <f t="shared" si="3"/>
        <v>6.7543859649122808</v>
      </c>
      <c r="P56" s="16">
        <f t="shared" si="4"/>
        <v>6.7543859649122808</v>
      </c>
      <c r="Q56" s="16">
        <f>VLOOKUP(A56,[1]TDSheet!$A:$Q,17,0)</f>
        <v>15.2</v>
      </c>
      <c r="R56" s="16">
        <f>VLOOKUP(A56,[1]TDSheet!$A:$R,18,0)</f>
        <v>23.8</v>
      </c>
      <c r="S56" s="16">
        <f>VLOOKUP(A56,[1]TDSheet!$A:$L,12,0)</f>
        <v>16.2</v>
      </c>
      <c r="U56" s="16">
        <f t="shared" si="5"/>
        <v>0</v>
      </c>
      <c r="V56" s="16">
        <f t="shared" si="6"/>
        <v>0</v>
      </c>
    </row>
    <row r="57" spans="1:24" ht="11.1" customHeight="1" outlineLevel="2" x14ac:dyDescent="0.2">
      <c r="A57" s="17" t="s">
        <v>19</v>
      </c>
      <c r="B57" s="17" t="s">
        <v>9</v>
      </c>
      <c r="C57" s="18">
        <v>1.01</v>
      </c>
      <c r="D57" s="18"/>
      <c r="E57" s="18"/>
      <c r="F57" s="18"/>
      <c r="G57" s="15">
        <v>0</v>
      </c>
      <c r="J57" s="16">
        <f>VLOOKUP(A57,[1]TDSheet!$A:$M,13,0)</f>
        <v>0</v>
      </c>
      <c r="L57" s="16">
        <f t="shared" si="2"/>
        <v>0</v>
      </c>
      <c r="M57" s="19"/>
      <c r="N57" s="19"/>
      <c r="O57" s="16" t="e">
        <f t="shared" si="3"/>
        <v>#DIV/0!</v>
      </c>
      <c r="P57" s="16" t="e">
        <f t="shared" si="4"/>
        <v>#DIV/0!</v>
      </c>
      <c r="Q57" s="16">
        <f>VLOOKUP(A57,[1]TDSheet!$A:$Q,17,0)</f>
        <v>0</v>
      </c>
      <c r="R57" s="16">
        <f>VLOOKUP(A57,[1]TDSheet!$A:$R,18,0)</f>
        <v>0</v>
      </c>
      <c r="S57" s="16">
        <f>VLOOKUP(A57,[1]TDSheet!$A:$L,12,0)</f>
        <v>0.60620000000000007</v>
      </c>
      <c r="U57" s="16">
        <f t="shared" si="5"/>
        <v>0</v>
      </c>
      <c r="V57" s="16">
        <f t="shared" si="6"/>
        <v>0</v>
      </c>
    </row>
    <row r="58" spans="1:24" ht="11.45" customHeight="1" x14ac:dyDescent="0.2">
      <c r="A58" s="1" t="s">
        <v>74</v>
      </c>
      <c r="B58" s="1" t="s">
        <v>9</v>
      </c>
      <c r="G58" s="15">
        <v>1</v>
      </c>
      <c r="N58" s="22">
        <v>1000</v>
      </c>
      <c r="U58" s="16">
        <f t="shared" si="5"/>
        <v>0</v>
      </c>
      <c r="V58" s="16">
        <f t="shared" si="6"/>
        <v>1000</v>
      </c>
    </row>
    <row r="59" spans="1:24" ht="11.45" customHeight="1" x14ac:dyDescent="0.2">
      <c r="A59" s="1" t="s">
        <v>75</v>
      </c>
      <c r="B59" s="1" t="s">
        <v>9</v>
      </c>
      <c r="G59" s="15">
        <v>1</v>
      </c>
      <c r="N59" s="22">
        <v>500</v>
      </c>
      <c r="U59" s="16">
        <f t="shared" si="5"/>
        <v>0</v>
      </c>
      <c r="V59" s="16">
        <f t="shared" si="6"/>
        <v>500</v>
      </c>
    </row>
    <row r="60" spans="1:24" ht="11.45" customHeight="1" x14ac:dyDescent="0.2">
      <c r="A60" s="1" t="s">
        <v>76</v>
      </c>
      <c r="B60" s="1" t="s">
        <v>21</v>
      </c>
      <c r="G60" s="15">
        <v>0.42</v>
      </c>
      <c r="N60" s="22">
        <v>1000</v>
      </c>
      <c r="U60" s="16">
        <f t="shared" si="5"/>
        <v>0</v>
      </c>
      <c r="V60" s="16">
        <f t="shared" si="6"/>
        <v>420</v>
      </c>
    </row>
    <row r="61" spans="1:24" ht="11.45" customHeight="1" x14ac:dyDescent="0.2">
      <c r="A61" s="1" t="s">
        <v>77</v>
      </c>
      <c r="B61" s="1" t="s">
        <v>9</v>
      </c>
      <c r="G61" s="15">
        <v>1</v>
      </c>
      <c r="N61" s="22">
        <v>500</v>
      </c>
      <c r="U61" s="16">
        <f t="shared" si="5"/>
        <v>0</v>
      </c>
      <c r="V61" s="16">
        <f t="shared" si="6"/>
        <v>500</v>
      </c>
    </row>
    <row r="62" spans="1:24" ht="11.45" customHeight="1" x14ac:dyDescent="0.2">
      <c r="A62" s="1" t="s">
        <v>78</v>
      </c>
      <c r="B62" s="1" t="s">
        <v>9</v>
      </c>
      <c r="G62" s="15">
        <v>1</v>
      </c>
      <c r="N62" s="22">
        <v>500</v>
      </c>
      <c r="U62" s="16">
        <f t="shared" si="5"/>
        <v>0</v>
      </c>
      <c r="V62" s="16">
        <f t="shared" si="6"/>
        <v>500</v>
      </c>
    </row>
    <row r="63" spans="1:24" ht="11.45" customHeight="1" x14ac:dyDescent="0.2">
      <c r="A63" s="1" t="s">
        <v>79</v>
      </c>
      <c r="B63" s="1" t="s">
        <v>21</v>
      </c>
      <c r="G63" s="15">
        <v>0.4</v>
      </c>
      <c r="N63" s="22">
        <v>500</v>
      </c>
      <c r="U63" s="16">
        <f t="shared" si="5"/>
        <v>0</v>
      </c>
      <c r="V63" s="16">
        <f t="shared" si="6"/>
        <v>200</v>
      </c>
    </row>
    <row r="64" spans="1:24" ht="11.45" customHeight="1" x14ac:dyDescent="0.2">
      <c r="A64" s="1" t="s">
        <v>80</v>
      </c>
      <c r="B64" s="1" t="s">
        <v>21</v>
      </c>
      <c r="G64" s="15">
        <v>0.4</v>
      </c>
      <c r="N64" s="22">
        <v>500</v>
      </c>
      <c r="U64" s="16">
        <f t="shared" si="5"/>
        <v>0</v>
      </c>
      <c r="V64" s="16">
        <f t="shared" si="6"/>
        <v>200</v>
      </c>
    </row>
    <row r="65" spans="1:22" ht="11.45" customHeight="1" x14ac:dyDescent="0.2">
      <c r="A65" s="1" t="s">
        <v>81</v>
      </c>
      <c r="B65" s="1" t="s">
        <v>21</v>
      </c>
      <c r="G65" s="15">
        <v>0.4</v>
      </c>
      <c r="N65" s="22">
        <v>500</v>
      </c>
      <c r="U65" s="16">
        <f t="shared" si="5"/>
        <v>0</v>
      </c>
      <c r="V65" s="16">
        <f t="shared" si="6"/>
        <v>200</v>
      </c>
    </row>
    <row r="66" spans="1:22" ht="11.45" customHeight="1" x14ac:dyDescent="0.2">
      <c r="A66" s="1" t="s">
        <v>82</v>
      </c>
      <c r="B66" s="1" t="s">
        <v>21</v>
      </c>
      <c r="G66" s="15">
        <v>0.4</v>
      </c>
      <c r="N66" s="22">
        <v>500</v>
      </c>
      <c r="U66" s="16">
        <f t="shared" si="5"/>
        <v>0</v>
      </c>
      <c r="V66" s="16">
        <f t="shared" si="6"/>
        <v>200</v>
      </c>
    </row>
    <row r="67" spans="1:22" ht="11.45" customHeight="1" x14ac:dyDescent="0.2">
      <c r="A67" s="1" t="s">
        <v>83</v>
      </c>
      <c r="B67" s="1" t="s">
        <v>21</v>
      </c>
      <c r="G67" s="15">
        <v>0.4</v>
      </c>
      <c r="N67" s="22">
        <v>500</v>
      </c>
      <c r="U67" s="16">
        <f t="shared" si="5"/>
        <v>0</v>
      </c>
      <c r="V67" s="16">
        <f t="shared" si="6"/>
        <v>200</v>
      </c>
    </row>
    <row r="68" spans="1:22" ht="11.45" customHeight="1" x14ac:dyDescent="0.2">
      <c r="A68" s="1" t="s">
        <v>84</v>
      </c>
      <c r="B68" s="1" t="s">
        <v>21</v>
      </c>
      <c r="G68" s="15">
        <v>0.4</v>
      </c>
      <c r="N68" s="22">
        <v>500</v>
      </c>
      <c r="U68" s="16">
        <f t="shared" si="5"/>
        <v>0</v>
      </c>
      <c r="V68" s="16">
        <f t="shared" si="6"/>
        <v>200</v>
      </c>
    </row>
  </sheetData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86DC-DB23-495C-A4EB-4EBE156E68B1}">
  <dimension ref="A1:G53"/>
  <sheetViews>
    <sheetView topLeftCell="A4" workbookViewId="0">
      <selection activeCell="A2" sqref="A2:G53"/>
    </sheetView>
  </sheetViews>
  <sheetFormatPr defaultRowHeight="11.25" x14ac:dyDescent="0.2"/>
  <sheetData>
    <row r="1" spans="1:7" x14ac:dyDescent="0.2">
      <c r="A1">
        <v>1</v>
      </c>
    </row>
    <row r="2" spans="1:7" x14ac:dyDescent="0.2">
      <c r="A2" t="s">
        <v>8</v>
      </c>
      <c r="B2" t="s">
        <v>9</v>
      </c>
      <c r="C2">
        <v>-2.7</v>
      </c>
      <c r="F2">
        <v>-2.7</v>
      </c>
      <c r="G2">
        <v>0</v>
      </c>
    </row>
    <row r="3" spans="1:7" x14ac:dyDescent="0.2">
      <c r="A3" t="s">
        <v>10</v>
      </c>
      <c r="B3" t="s">
        <v>9</v>
      </c>
      <c r="C3">
        <v>164.642</v>
      </c>
      <c r="D3">
        <v>303.42</v>
      </c>
      <c r="E3">
        <v>258.40699999999998</v>
      </c>
      <c r="F3">
        <v>209.655</v>
      </c>
      <c r="G3">
        <v>1</v>
      </c>
    </row>
    <row r="4" spans="1:7" x14ac:dyDescent="0.2">
      <c r="A4" t="s">
        <v>11</v>
      </c>
      <c r="B4" t="s">
        <v>9</v>
      </c>
      <c r="C4">
        <v>105.736</v>
      </c>
      <c r="D4">
        <v>131.041</v>
      </c>
      <c r="E4">
        <v>130.11600000000001</v>
      </c>
      <c r="F4">
        <v>106.661</v>
      </c>
      <c r="G4">
        <v>1</v>
      </c>
    </row>
    <row r="5" spans="1:7" x14ac:dyDescent="0.2">
      <c r="A5" t="s">
        <v>12</v>
      </c>
      <c r="B5" t="s">
        <v>9</v>
      </c>
      <c r="C5">
        <v>-4.3999999999999997E-2</v>
      </c>
      <c r="F5">
        <v>-4.3999999999999997E-2</v>
      </c>
      <c r="G5">
        <v>0</v>
      </c>
    </row>
    <row r="6" spans="1:7" x14ac:dyDescent="0.2">
      <c r="A6" t="s">
        <v>13</v>
      </c>
      <c r="B6" t="s">
        <v>9</v>
      </c>
      <c r="C6">
        <v>84.929000000000002</v>
      </c>
      <c r="D6">
        <v>164.49</v>
      </c>
      <c r="E6">
        <v>126.511</v>
      </c>
      <c r="F6">
        <v>122.908</v>
      </c>
      <c r="G6">
        <v>1</v>
      </c>
    </row>
    <row r="7" spans="1:7" x14ac:dyDescent="0.2">
      <c r="A7" t="s">
        <v>14</v>
      </c>
      <c r="B7" t="s">
        <v>9</v>
      </c>
      <c r="C7">
        <v>68.349000000000004</v>
      </c>
      <c r="D7">
        <v>185.92599999999999</v>
      </c>
      <c r="E7">
        <v>158.93199999999999</v>
      </c>
      <c r="F7">
        <v>95.343000000000004</v>
      </c>
      <c r="G7">
        <v>1</v>
      </c>
    </row>
    <row r="8" spans="1:7" x14ac:dyDescent="0.2">
      <c r="A8" t="s">
        <v>15</v>
      </c>
      <c r="B8" t="s">
        <v>9</v>
      </c>
      <c r="C8">
        <v>5.0369999999999999</v>
      </c>
      <c r="F8">
        <v>5.0369999999999999</v>
      </c>
      <c r="G8">
        <v>0</v>
      </c>
    </row>
    <row r="9" spans="1:7" x14ac:dyDescent="0.2">
      <c r="A9" t="s">
        <v>20</v>
      </c>
      <c r="B9" t="s">
        <v>21</v>
      </c>
      <c r="C9">
        <v>25</v>
      </c>
      <c r="E9">
        <v>2</v>
      </c>
      <c r="F9">
        <v>23</v>
      </c>
      <c r="G9">
        <v>0</v>
      </c>
    </row>
    <row r="10" spans="1:7" x14ac:dyDescent="0.2">
      <c r="A10" t="s">
        <v>52</v>
      </c>
      <c r="B10" t="s">
        <v>21</v>
      </c>
      <c r="C10">
        <v>-2.5</v>
      </c>
      <c r="F10">
        <v>-2.5</v>
      </c>
      <c r="G10">
        <v>0</v>
      </c>
    </row>
    <row r="11" spans="1:7" x14ac:dyDescent="0.2">
      <c r="A11" t="s">
        <v>53</v>
      </c>
      <c r="B11" t="s">
        <v>21</v>
      </c>
      <c r="C11">
        <v>-2.6</v>
      </c>
      <c r="F11">
        <v>-2.6</v>
      </c>
      <c r="G11">
        <v>0</v>
      </c>
    </row>
    <row r="12" spans="1:7" x14ac:dyDescent="0.2">
      <c r="A12" t="s">
        <v>54</v>
      </c>
      <c r="B12" t="s">
        <v>21</v>
      </c>
      <c r="C12">
        <v>33</v>
      </c>
      <c r="E12">
        <v>15</v>
      </c>
      <c r="F12">
        <v>18</v>
      </c>
      <c r="G12">
        <v>0</v>
      </c>
    </row>
    <row r="13" spans="1:7" x14ac:dyDescent="0.2">
      <c r="A13" t="s">
        <v>55</v>
      </c>
      <c r="B13" t="s">
        <v>21</v>
      </c>
      <c r="C13">
        <v>-3</v>
      </c>
      <c r="F13">
        <v>-3</v>
      </c>
      <c r="G13">
        <v>0</v>
      </c>
    </row>
    <row r="14" spans="1:7" x14ac:dyDescent="0.2">
      <c r="A14" t="s">
        <v>56</v>
      </c>
      <c r="B14" t="s">
        <v>21</v>
      </c>
      <c r="C14">
        <v>3</v>
      </c>
      <c r="F14">
        <v>3</v>
      </c>
      <c r="G14">
        <v>0</v>
      </c>
    </row>
    <row r="15" spans="1:7" x14ac:dyDescent="0.2">
      <c r="A15" t="s">
        <v>57</v>
      </c>
      <c r="B15" t="s">
        <v>21</v>
      </c>
      <c r="C15">
        <v>55</v>
      </c>
      <c r="E15">
        <v>5</v>
      </c>
      <c r="F15">
        <v>50</v>
      </c>
      <c r="G15">
        <v>0</v>
      </c>
    </row>
    <row r="16" spans="1:7" x14ac:dyDescent="0.2">
      <c r="A16" t="s">
        <v>24</v>
      </c>
      <c r="B16" t="s">
        <v>9</v>
      </c>
      <c r="C16">
        <v>443.55399999999997</v>
      </c>
      <c r="D16">
        <v>1573.1790000000001</v>
      </c>
      <c r="E16">
        <v>1424.7190000000001</v>
      </c>
      <c r="F16">
        <v>592.01400000000001</v>
      </c>
      <c r="G16">
        <v>1</v>
      </c>
    </row>
    <row r="17" spans="1:7" x14ac:dyDescent="0.2">
      <c r="A17" t="s">
        <v>25</v>
      </c>
      <c r="B17" t="s">
        <v>9</v>
      </c>
      <c r="C17">
        <v>1.1220000000000001</v>
      </c>
      <c r="F17">
        <v>1.1220000000000001</v>
      </c>
      <c r="G17">
        <v>0</v>
      </c>
    </row>
    <row r="18" spans="1:7" x14ac:dyDescent="0.2">
      <c r="A18" t="s">
        <v>26</v>
      </c>
      <c r="B18" t="s">
        <v>9</v>
      </c>
      <c r="C18">
        <v>73.787999999999997</v>
      </c>
      <c r="D18">
        <v>0.89</v>
      </c>
      <c r="E18">
        <v>130.86199999999999</v>
      </c>
      <c r="F18">
        <v>-56.183999999999997</v>
      </c>
      <c r="G18">
        <v>1</v>
      </c>
    </row>
    <row r="19" spans="1:7" x14ac:dyDescent="0.2">
      <c r="A19" t="s">
        <v>27</v>
      </c>
      <c r="B19" t="s">
        <v>9</v>
      </c>
      <c r="C19">
        <v>255.06399999999999</v>
      </c>
      <c r="D19">
        <v>234.029</v>
      </c>
      <c r="E19">
        <v>205.739</v>
      </c>
      <c r="F19">
        <v>283.35399999999998</v>
      </c>
      <c r="G19">
        <v>1</v>
      </c>
    </row>
    <row r="20" spans="1:7" x14ac:dyDescent="0.2">
      <c r="A20" t="s">
        <v>28</v>
      </c>
      <c r="B20" t="s">
        <v>9</v>
      </c>
      <c r="C20">
        <v>837.18799999999999</v>
      </c>
      <c r="D20">
        <v>1120.5350000000001</v>
      </c>
      <c r="E20">
        <v>1425.81</v>
      </c>
      <c r="F20">
        <v>531.91300000000001</v>
      </c>
      <c r="G20">
        <v>1</v>
      </c>
    </row>
    <row r="21" spans="1:7" x14ac:dyDescent="0.2">
      <c r="A21" t="s">
        <v>29</v>
      </c>
      <c r="B21" t="s">
        <v>9</v>
      </c>
      <c r="C21">
        <v>54.601999999999997</v>
      </c>
      <c r="D21">
        <v>100.989</v>
      </c>
      <c r="E21">
        <v>109.935</v>
      </c>
      <c r="F21">
        <v>45.655999999999999</v>
      </c>
      <c r="G21">
        <v>1</v>
      </c>
    </row>
    <row r="22" spans="1:7" x14ac:dyDescent="0.2">
      <c r="A22" t="s">
        <v>30</v>
      </c>
      <c r="B22" t="s">
        <v>9</v>
      </c>
      <c r="C22">
        <v>125.434</v>
      </c>
      <c r="D22">
        <v>404.93</v>
      </c>
      <c r="E22">
        <v>331.82</v>
      </c>
      <c r="F22">
        <v>198.54400000000001</v>
      </c>
      <c r="G22">
        <v>1</v>
      </c>
    </row>
    <row r="23" spans="1:7" x14ac:dyDescent="0.2">
      <c r="A23" t="s">
        <v>31</v>
      </c>
      <c r="B23" t="s">
        <v>9</v>
      </c>
      <c r="C23">
        <v>639.48299999999995</v>
      </c>
      <c r="D23">
        <v>1269.54</v>
      </c>
      <c r="E23">
        <v>1410.6389999999999</v>
      </c>
      <c r="F23">
        <v>498.38400000000001</v>
      </c>
      <c r="G23">
        <v>1</v>
      </c>
    </row>
    <row r="24" spans="1:7" x14ac:dyDescent="0.2">
      <c r="A24" t="s">
        <v>32</v>
      </c>
      <c r="B24" t="s">
        <v>9</v>
      </c>
      <c r="C24">
        <v>450.30799999999999</v>
      </c>
      <c r="D24">
        <v>838.08</v>
      </c>
      <c r="E24">
        <v>889.36199999999997</v>
      </c>
      <c r="F24">
        <v>399.02600000000001</v>
      </c>
      <c r="G24">
        <v>1</v>
      </c>
    </row>
    <row r="25" spans="1:7" x14ac:dyDescent="0.2">
      <c r="A25" t="s">
        <v>33</v>
      </c>
      <c r="B25" t="s">
        <v>9</v>
      </c>
      <c r="C25">
        <v>293.56900000000002</v>
      </c>
      <c r="D25">
        <v>0.85</v>
      </c>
      <c r="E25">
        <v>257.47000000000003</v>
      </c>
      <c r="F25">
        <v>36.948999999999998</v>
      </c>
      <c r="G25">
        <v>1</v>
      </c>
    </row>
    <row r="26" spans="1:7" x14ac:dyDescent="0.2">
      <c r="A26" t="s">
        <v>34</v>
      </c>
      <c r="B26" t="s">
        <v>9</v>
      </c>
      <c r="C26">
        <v>204.452</v>
      </c>
      <c r="E26">
        <v>154.834</v>
      </c>
      <c r="F26">
        <v>49.618000000000002</v>
      </c>
      <c r="G26">
        <v>1</v>
      </c>
    </row>
    <row r="27" spans="1:7" x14ac:dyDescent="0.2">
      <c r="A27" t="s">
        <v>35</v>
      </c>
      <c r="B27" t="s">
        <v>9</v>
      </c>
      <c r="C27">
        <v>270.17200000000003</v>
      </c>
      <c r="E27">
        <v>219.31200000000001</v>
      </c>
      <c r="F27">
        <v>50.86</v>
      </c>
      <c r="G27">
        <v>1</v>
      </c>
    </row>
    <row r="28" spans="1:7" x14ac:dyDescent="0.2">
      <c r="A28" t="s">
        <v>36</v>
      </c>
      <c r="B28" t="s">
        <v>9</v>
      </c>
      <c r="C28">
        <v>32.81</v>
      </c>
      <c r="E28">
        <v>6.2649999999999997</v>
      </c>
      <c r="F28">
        <v>26.545000000000002</v>
      </c>
      <c r="G28">
        <v>0</v>
      </c>
    </row>
    <row r="29" spans="1:7" x14ac:dyDescent="0.2">
      <c r="A29" t="s">
        <v>37</v>
      </c>
      <c r="B29" t="s">
        <v>9</v>
      </c>
      <c r="C29">
        <v>62.432000000000002</v>
      </c>
      <c r="E29">
        <v>2.613</v>
      </c>
      <c r="F29">
        <v>59.819000000000003</v>
      </c>
      <c r="G29">
        <v>0</v>
      </c>
    </row>
    <row r="30" spans="1:7" x14ac:dyDescent="0.2">
      <c r="A30" t="s">
        <v>38</v>
      </c>
      <c r="B30" t="s">
        <v>9</v>
      </c>
      <c r="C30">
        <v>52.725000000000001</v>
      </c>
      <c r="E30">
        <v>1.3420000000000001</v>
      </c>
      <c r="F30">
        <v>51.383000000000003</v>
      </c>
      <c r="G30">
        <v>0</v>
      </c>
    </row>
    <row r="31" spans="1:7" x14ac:dyDescent="0.2">
      <c r="A31" t="s">
        <v>39</v>
      </c>
      <c r="B31" t="s">
        <v>9</v>
      </c>
      <c r="C31">
        <v>2.8439999999999999</v>
      </c>
      <c r="F31">
        <v>2.8439999999999999</v>
      </c>
      <c r="G31">
        <v>0</v>
      </c>
    </row>
    <row r="32" spans="1:7" x14ac:dyDescent="0.2">
      <c r="A32" t="s">
        <v>40</v>
      </c>
      <c r="B32" t="s">
        <v>9</v>
      </c>
      <c r="C32">
        <v>18.209</v>
      </c>
      <c r="E32">
        <v>2.673</v>
      </c>
      <c r="F32">
        <v>15.536</v>
      </c>
      <c r="G32">
        <v>0</v>
      </c>
    </row>
    <row r="33" spans="1:7" x14ac:dyDescent="0.2">
      <c r="A33" t="s">
        <v>41</v>
      </c>
      <c r="B33" t="s">
        <v>9</v>
      </c>
      <c r="C33">
        <v>-1.9550000000000001</v>
      </c>
      <c r="F33">
        <v>-1.9550000000000001</v>
      </c>
      <c r="G33">
        <v>0</v>
      </c>
    </row>
    <row r="34" spans="1:7" x14ac:dyDescent="0.2">
      <c r="A34" t="s">
        <v>42</v>
      </c>
      <c r="B34" t="s">
        <v>9</v>
      </c>
      <c r="C34">
        <v>-112.97</v>
      </c>
      <c r="D34">
        <v>407.63200000000001</v>
      </c>
      <c r="E34">
        <v>326.39999999999998</v>
      </c>
      <c r="F34">
        <v>-31.738</v>
      </c>
      <c r="G34">
        <v>0</v>
      </c>
    </row>
    <row r="35" spans="1:7" x14ac:dyDescent="0.2">
      <c r="A35" t="s">
        <v>43</v>
      </c>
      <c r="B35" t="s">
        <v>9</v>
      </c>
      <c r="C35">
        <v>1.647</v>
      </c>
      <c r="F35">
        <v>1.647</v>
      </c>
      <c r="G35">
        <v>0</v>
      </c>
    </row>
    <row r="36" spans="1:7" x14ac:dyDescent="0.2">
      <c r="A36" t="s">
        <v>44</v>
      </c>
      <c r="B36" t="s">
        <v>9</v>
      </c>
      <c r="C36">
        <v>41.743000000000002</v>
      </c>
      <c r="E36">
        <v>1.393</v>
      </c>
      <c r="F36">
        <v>40.35</v>
      </c>
      <c r="G36">
        <v>0</v>
      </c>
    </row>
    <row r="37" spans="1:7" x14ac:dyDescent="0.2">
      <c r="A37" t="s">
        <v>45</v>
      </c>
      <c r="B37" t="s">
        <v>9</v>
      </c>
      <c r="C37">
        <v>144.38900000000001</v>
      </c>
      <c r="D37">
        <v>333.43299999999999</v>
      </c>
      <c r="E37">
        <v>270.71600000000001</v>
      </c>
      <c r="F37">
        <v>207.10599999999999</v>
      </c>
      <c r="G37">
        <v>1</v>
      </c>
    </row>
    <row r="38" spans="1:7" x14ac:dyDescent="0.2">
      <c r="A38" t="s">
        <v>46</v>
      </c>
      <c r="B38" t="s">
        <v>9</v>
      </c>
      <c r="C38">
        <v>200.755</v>
      </c>
      <c r="D38">
        <v>181.227</v>
      </c>
      <c r="E38">
        <v>231.381</v>
      </c>
      <c r="F38">
        <v>150.601</v>
      </c>
      <c r="G38">
        <v>1</v>
      </c>
    </row>
    <row r="39" spans="1:7" x14ac:dyDescent="0.2">
      <c r="A39" t="s">
        <v>47</v>
      </c>
      <c r="B39" t="s">
        <v>9</v>
      </c>
      <c r="C39">
        <v>-1.5229999999999999</v>
      </c>
      <c r="F39">
        <v>-1.5229999999999999</v>
      </c>
      <c r="G39">
        <v>0</v>
      </c>
    </row>
    <row r="40" spans="1:7" x14ac:dyDescent="0.2">
      <c r="A40" t="s">
        <v>58</v>
      </c>
      <c r="B40" t="s">
        <v>21</v>
      </c>
      <c r="C40">
        <v>191</v>
      </c>
      <c r="D40">
        <v>348</v>
      </c>
      <c r="E40">
        <v>443</v>
      </c>
      <c r="F40">
        <v>96</v>
      </c>
      <c r="G40">
        <v>0.4</v>
      </c>
    </row>
    <row r="41" spans="1:7" x14ac:dyDescent="0.2">
      <c r="A41" t="s">
        <v>48</v>
      </c>
      <c r="B41" t="s">
        <v>9</v>
      </c>
      <c r="C41">
        <v>34.994999999999997</v>
      </c>
      <c r="E41">
        <v>29.335999999999999</v>
      </c>
      <c r="F41">
        <v>5.6589999999999998</v>
      </c>
      <c r="G41">
        <v>0</v>
      </c>
    </row>
    <row r="42" spans="1:7" x14ac:dyDescent="0.2">
      <c r="A42" t="s">
        <v>59</v>
      </c>
      <c r="B42" t="s">
        <v>21</v>
      </c>
      <c r="C42">
        <v>149</v>
      </c>
      <c r="D42">
        <v>343</v>
      </c>
      <c r="E42">
        <v>355</v>
      </c>
      <c r="F42">
        <v>137</v>
      </c>
      <c r="G42">
        <v>0.4</v>
      </c>
    </row>
    <row r="43" spans="1:7" x14ac:dyDescent="0.2">
      <c r="A43" t="s">
        <v>60</v>
      </c>
      <c r="B43" t="s">
        <v>21</v>
      </c>
      <c r="C43">
        <v>121</v>
      </c>
      <c r="D43">
        <v>361</v>
      </c>
      <c r="E43">
        <v>364</v>
      </c>
      <c r="F43">
        <v>118</v>
      </c>
      <c r="G43">
        <v>0.4</v>
      </c>
    </row>
    <row r="44" spans="1:7" x14ac:dyDescent="0.2">
      <c r="A44" t="s">
        <v>61</v>
      </c>
      <c r="B44" t="s">
        <v>21</v>
      </c>
      <c r="C44">
        <v>-9</v>
      </c>
      <c r="F44">
        <v>-9</v>
      </c>
      <c r="G44">
        <v>0</v>
      </c>
    </row>
    <row r="45" spans="1:7" x14ac:dyDescent="0.2">
      <c r="A45" t="s">
        <v>16</v>
      </c>
      <c r="B45" t="s">
        <v>9</v>
      </c>
      <c r="C45">
        <v>83.164000000000001</v>
      </c>
      <c r="D45">
        <v>194</v>
      </c>
      <c r="E45">
        <v>203.732</v>
      </c>
      <c r="F45">
        <v>73.432000000000002</v>
      </c>
      <c r="G45">
        <v>1</v>
      </c>
    </row>
    <row r="46" spans="1:7" x14ac:dyDescent="0.2">
      <c r="A46" t="s">
        <v>17</v>
      </c>
      <c r="B46" t="s">
        <v>9</v>
      </c>
      <c r="C46">
        <v>325.38099999999997</v>
      </c>
      <c r="D46">
        <v>219.41</v>
      </c>
      <c r="E46">
        <v>268.69600000000003</v>
      </c>
      <c r="F46">
        <v>276.09500000000003</v>
      </c>
      <c r="G46">
        <v>1</v>
      </c>
    </row>
    <row r="47" spans="1:7" x14ac:dyDescent="0.2">
      <c r="A47" t="s">
        <v>18</v>
      </c>
      <c r="B47" t="s">
        <v>9</v>
      </c>
      <c r="C47">
        <v>48.432000000000002</v>
      </c>
      <c r="E47">
        <v>41.496000000000002</v>
      </c>
      <c r="F47">
        <v>6.9359999999999999</v>
      </c>
      <c r="G47">
        <v>1</v>
      </c>
    </row>
    <row r="48" spans="1:7" x14ac:dyDescent="0.2">
      <c r="A48" t="s">
        <v>49</v>
      </c>
      <c r="B48" t="s">
        <v>9</v>
      </c>
      <c r="C48">
        <v>278.97800000000001</v>
      </c>
      <c r="F48">
        <v>278.97800000000001</v>
      </c>
      <c r="G48">
        <v>1</v>
      </c>
    </row>
    <row r="49" spans="1:7" x14ac:dyDescent="0.2">
      <c r="A49" t="s">
        <v>50</v>
      </c>
      <c r="B49" t="s">
        <v>9</v>
      </c>
      <c r="C49">
        <v>47.442</v>
      </c>
      <c r="D49">
        <v>117.11799999999999</v>
      </c>
      <c r="E49">
        <v>92.2</v>
      </c>
      <c r="F49">
        <v>72.36</v>
      </c>
      <c r="G49">
        <v>1</v>
      </c>
    </row>
    <row r="50" spans="1:7" x14ac:dyDescent="0.2">
      <c r="A50" t="s">
        <v>22</v>
      </c>
      <c r="B50" t="s">
        <v>21</v>
      </c>
      <c r="C50">
        <v>-18</v>
      </c>
      <c r="F50">
        <v>-18</v>
      </c>
      <c r="G50">
        <v>0</v>
      </c>
    </row>
    <row r="51" spans="1:7" x14ac:dyDescent="0.2">
      <c r="A51" t="s">
        <v>51</v>
      </c>
      <c r="B51" t="s">
        <v>9</v>
      </c>
      <c r="C51">
        <v>190.018</v>
      </c>
      <c r="E51">
        <v>57.176000000000002</v>
      </c>
      <c r="F51">
        <v>132.84200000000001</v>
      </c>
      <c r="G51">
        <v>1</v>
      </c>
    </row>
    <row r="52" spans="1:7" x14ac:dyDescent="0.2">
      <c r="A52" t="s">
        <v>23</v>
      </c>
      <c r="B52" t="s">
        <v>21</v>
      </c>
      <c r="C52">
        <v>166</v>
      </c>
      <c r="D52">
        <v>3</v>
      </c>
      <c r="E52">
        <v>92</v>
      </c>
      <c r="F52">
        <v>77</v>
      </c>
      <c r="G52">
        <v>0</v>
      </c>
    </row>
    <row r="53" spans="1:7" x14ac:dyDescent="0.2">
      <c r="A53" t="s">
        <v>19</v>
      </c>
      <c r="B53" t="s">
        <v>9</v>
      </c>
      <c r="C53">
        <v>1.01</v>
      </c>
      <c r="E53">
        <v>1.01</v>
      </c>
      <c r="G53">
        <v>0</v>
      </c>
    </row>
  </sheetData>
  <autoFilter ref="A1:G53" xr:uid="{3D2A6F9B-D26B-425B-BE05-C7D783FFE17F}">
    <sortState xmlns:xlrd2="http://schemas.microsoft.com/office/spreadsheetml/2017/richdata2" ref="A2:G53">
      <sortCondition ref="A1:A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2023-09-05T13:41:41Z</dcterms:modified>
</cp:coreProperties>
</file>