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75BB7D19-963B-4D79-A617-DF9305DB27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W448" i="1" s="1"/>
  <c r="W450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W427" i="1" s="1"/>
  <c r="M427" i="1"/>
  <c r="U425" i="1"/>
  <c r="U424" i="1"/>
  <c r="V423" i="1"/>
  <c r="W423" i="1" s="1"/>
  <c r="M423" i="1"/>
  <c r="V422" i="1"/>
  <c r="V424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W329" i="1"/>
  <c r="V329" i="1"/>
  <c r="M329" i="1"/>
  <c r="U327" i="1"/>
  <c r="U326" i="1"/>
  <c r="V325" i="1"/>
  <c r="W325" i="1" s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N473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W300" i="1" s="1"/>
  <c r="M300" i="1"/>
  <c r="W299" i="1"/>
  <c r="W301" i="1" s="1"/>
  <c r="V299" i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V289" i="1"/>
  <c r="W289" i="1" s="1"/>
  <c r="M289" i="1"/>
  <c r="W288" i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U275" i="1"/>
  <c r="V274" i="1"/>
  <c r="W274" i="1" s="1"/>
  <c r="M274" i="1"/>
  <c r="V273" i="1"/>
  <c r="W273" i="1" s="1"/>
  <c r="M273" i="1"/>
  <c r="V272" i="1"/>
  <c r="W272" i="1" s="1"/>
  <c r="M272" i="1"/>
  <c r="U270" i="1"/>
  <c r="U269" i="1"/>
  <c r="V268" i="1"/>
  <c r="W268" i="1" s="1"/>
  <c r="M268" i="1"/>
  <c r="V267" i="1"/>
  <c r="V269" i="1" s="1"/>
  <c r="M267" i="1"/>
  <c r="U264" i="1"/>
  <c r="U263" i="1"/>
  <c r="V262" i="1"/>
  <c r="W262" i="1" s="1"/>
  <c r="M262" i="1"/>
  <c r="V261" i="1"/>
  <c r="V263" i="1" s="1"/>
  <c r="M261" i="1"/>
  <c r="U259" i="1"/>
  <c r="U258" i="1"/>
  <c r="W257" i="1"/>
  <c r="V257" i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M193" i="1"/>
  <c r="U190" i="1"/>
  <c r="U189" i="1"/>
  <c r="V188" i="1"/>
  <c r="W188" i="1" s="1"/>
  <c r="M188" i="1"/>
  <c r="W187" i="1"/>
  <c r="W189" i="1" s="1"/>
  <c r="V187" i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U165" i="1"/>
  <c r="U164" i="1"/>
  <c r="V163" i="1"/>
  <c r="W163" i="1" s="1"/>
  <c r="M163" i="1"/>
  <c r="V162" i="1"/>
  <c r="W162" i="1" s="1"/>
  <c r="M162" i="1"/>
  <c r="V161" i="1"/>
  <c r="W161" i="1" s="1"/>
  <c r="M161" i="1"/>
  <c r="V160" i="1"/>
  <c r="M160" i="1"/>
  <c r="U158" i="1"/>
  <c r="U157" i="1"/>
  <c r="V156" i="1"/>
  <c r="W156" i="1" s="1"/>
  <c r="M156" i="1"/>
  <c r="W155" i="1"/>
  <c r="V155" i="1"/>
  <c r="U153" i="1"/>
  <c r="U152" i="1"/>
  <c r="V151" i="1"/>
  <c r="W151" i="1" s="1"/>
  <c r="M151" i="1"/>
  <c r="W150" i="1"/>
  <c r="W152" i="1" s="1"/>
  <c r="V150" i="1"/>
  <c r="M150" i="1"/>
  <c r="U147" i="1"/>
  <c r="U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W122" i="1" s="1"/>
  <c r="M122" i="1"/>
  <c r="U119" i="1"/>
  <c r="U118" i="1"/>
  <c r="V117" i="1"/>
  <c r="W117" i="1" s="1"/>
  <c r="V116" i="1"/>
  <c r="W116" i="1" s="1"/>
  <c r="M116" i="1"/>
  <c r="V115" i="1"/>
  <c r="W115" i="1" s="1"/>
  <c r="M115" i="1"/>
  <c r="V114" i="1"/>
  <c r="W114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W88" i="1"/>
  <c r="V88" i="1"/>
  <c r="M88" i="1"/>
  <c r="V87" i="1"/>
  <c r="W87" i="1" s="1"/>
  <c r="M87" i="1"/>
  <c r="V86" i="1"/>
  <c r="W86" i="1" s="1"/>
  <c r="V85" i="1"/>
  <c r="W85" i="1" s="1"/>
  <c r="M85" i="1"/>
  <c r="V84" i="1"/>
  <c r="W84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V52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01" i="1" l="1"/>
  <c r="W126" i="1"/>
  <c r="W258" i="1"/>
  <c r="W333" i="1"/>
  <c r="V360" i="1"/>
  <c r="W370" i="1"/>
  <c r="W371" i="1" s="1"/>
  <c r="V371" i="1"/>
  <c r="V397" i="1"/>
  <c r="U467" i="1"/>
  <c r="U466" i="1"/>
  <c r="W184" i="1"/>
  <c r="W433" i="1"/>
  <c r="V461" i="1"/>
  <c r="W157" i="1"/>
  <c r="W228" i="1"/>
  <c r="W275" i="1"/>
  <c r="V33" i="1"/>
  <c r="W35" i="1"/>
  <c r="W37" i="1" s="1"/>
  <c r="V119" i="1"/>
  <c r="V118" i="1"/>
  <c r="V228" i="1"/>
  <c r="V248" i="1"/>
  <c r="V247" i="1"/>
  <c r="W261" i="1"/>
  <c r="W263" i="1" s="1"/>
  <c r="M473" i="1"/>
  <c r="W317" i="1"/>
  <c r="W321" i="1" s="1"/>
  <c r="V333" i="1"/>
  <c r="W347" i="1"/>
  <c r="V378" i="1"/>
  <c r="V377" i="1"/>
  <c r="W390" i="1"/>
  <c r="V438" i="1"/>
  <c r="W458" i="1"/>
  <c r="H9" i="1"/>
  <c r="A10" i="1"/>
  <c r="B473" i="1"/>
  <c r="V465" i="1"/>
  <c r="V464" i="1"/>
  <c r="V24" i="1"/>
  <c r="V89" i="1"/>
  <c r="V101" i="1"/>
  <c r="V112" i="1"/>
  <c r="W104" i="1"/>
  <c r="W111" i="1" s="1"/>
  <c r="V135" i="1"/>
  <c r="H473" i="1"/>
  <c r="V147" i="1"/>
  <c r="W138" i="1"/>
  <c r="W146" i="1" s="1"/>
  <c r="V146" i="1"/>
  <c r="V153" i="1"/>
  <c r="V158" i="1"/>
  <c r="V165" i="1"/>
  <c r="W160" i="1"/>
  <c r="W164" i="1" s="1"/>
  <c r="V164" i="1"/>
  <c r="V184" i="1"/>
  <c r="V190" i="1"/>
  <c r="J473" i="1"/>
  <c r="V208" i="1"/>
  <c r="W193" i="1"/>
  <c r="W208" i="1" s="1"/>
  <c r="V296" i="1"/>
  <c r="V302" i="1"/>
  <c r="V305" i="1"/>
  <c r="W304" i="1"/>
  <c r="W305" i="1" s="1"/>
  <c r="V306" i="1"/>
  <c r="V309" i="1"/>
  <c r="W308" i="1"/>
  <c r="W309" i="1" s="1"/>
  <c r="V310" i="1"/>
  <c r="V314" i="1"/>
  <c r="V313" i="1"/>
  <c r="W312" i="1"/>
  <c r="W313" i="1" s="1"/>
  <c r="V322" i="1"/>
  <c r="V327" i="1"/>
  <c r="W324" i="1"/>
  <c r="W326" i="1" s="1"/>
  <c r="V326" i="1"/>
  <c r="F9" i="1"/>
  <c r="J9" i="1"/>
  <c r="W22" i="1"/>
  <c r="W23" i="1" s="1"/>
  <c r="V23" i="1"/>
  <c r="U463" i="1"/>
  <c r="W26" i="1"/>
  <c r="W32" i="1" s="1"/>
  <c r="V32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0" i="1"/>
  <c r="W63" i="1"/>
  <c r="W80" i="1" s="1"/>
  <c r="V81" i="1"/>
  <c r="V90" i="1"/>
  <c r="W83" i="1"/>
  <c r="W89" i="1" s="1"/>
  <c r="V102" i="1"/>
  <c r="V111" i="1"/>
  <c r="W118" i="1"/>
  <c r="V127" i="1"/>
  <c r="V134" i="1"/>
  <c r="W131" i="1"/>
  <c r="W134" i="1" s="1"/>
  <c r="G473" i="1"/>
  <c r="I473" i="1"/>
  <c r="V157" i="1"/>
  <c r="V185" i="1"/>
  <c r="V189" i="1"/>
  <c r="V209" i="1"/>
  <c r="V212" i="1"/>
  <c r="W211" i="1"/>
  <c r="W212" i="1" s="1"/>
  <c r="V213" i="1"/>
  <c r="V220" i="1"/>
  <c r="W215" i="1"/>
  <c r="W219" i="1" s="1"/>
  <c r="V219" i="1"/>
  <c r="V229" i="1"/>
  <c r="V236" i="1"/>
  <c r="W231" i="1"/>
  <c r="W235" i="1" s="1"/>
  <c r="V235" i="1"/>
  <c r="V242" i="1"/>
  <c r="W238" i="1"/>
  <c r="W241" i="1" s="1"/>
  <c r="V241" i="1"/>
  <c r="W247" i="1"/>
  <c r="V259" i="1"/>
  <c r="V258" i="1"/>
  <c r="V264" i="1"/>
  <c r="L473" i="1"/>
  <c r="V270" i="1"/>
  <c r="W267" i="1"/>
  <c r="W269" i="1" s="1"/>
  <c r="V276" i="1"/>
  <c r="V275" i="1"/>
  <c r="W296" i="1"/>
  <c r="V301" i="1"/>
  <c r="V334" i="1"/>
  <c r="V337" i="1"/>
  <c r="W336" i="1"/>
  <c r="W337" i="1" s="1"/>
  <c r="V338" i="1"/>
  <c r="V345" i="1"/>
  <c r="W342" i="1"/>
  <c r="W344" i="1" s="1"/>
  <c r="V344" i="1"/>
  <c r="O473" i="1"/>
  <c r="W360" i="1"/>
  <c r="V381" i="1"/>
  <c r="W380" i="1"/>
  <c r="W381" i="1" s="1"/>
  <c r="V382" i="1"/>
  <c r="P473" i="1"/>
  <c r="V388" i="1"/>
  <c r="W385" i="1"/>
  <c r="W387" i="1" s="1"/>
  <c r="V387" i="1"/>
  <c r="W397" i="1"/>
  <c r="V451" i="1"/>
  <c r="V456" i="1"/>
  <c r="W453" i="1"/>
  <c r="W455" i="1" s="1"/>
  <c r="K473" i="1"/>
  <c r="D473" i="1"/>
  <c r="V59" i="1"/>
  <c r="F473" i="1"/>
  <c r="V126" i="1"/>
  <c r="V152" i="1"/>
  <c r="V297" i="1"/>
  <c r="V361" i="1"/>
  <c r="V368" i="1"/>
  <c r="W363" i="1"/>
  <c r="W367" i="1" s="1"/>
  <c r="V367" i="1"/>
  <c r="W37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V420" i="1"/>
  <c r="V425" i="1"/>
  <c r="W422" i="1"/>
  <c r="W424" i="1" s="1"/>
  <c r="V434" i="1"/>
  <c r="V433" i="1"/>
  <c r="V439" i="1"/>
  <c r="R473" i="1"/>
  <c r="V446" i="1"/>
  <c r="W443" i="1"/>
  <c r="W445" i="1" s="1"/>
  <c r="V450" i="1"/>
  <c r="V455" i="1"/>
  <c r="W461" i="1"/>
  <c r="Q473" i="1"/>
  <c r="V321" i="1"/>
  <c r="V467" i="1" l="1"/>
  <c r="V463" i="1"/>
  <c r="W468" i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<sst xmlns="http://schemas.openxmlformats.org/spreadsheetml/2006/main" count="1699" uniqueCount="652">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</sst>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14" zoomScaleNormal="100" zoomScaleSheetLayoutView="100" workbookViewId="0">
      <selection activeCell="X27" sqref="X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45165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Воскресенье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0.33333333333333331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500</v>
      </c>
      <c r="V50" s="307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46.296296296296291</v>
      </c>
      <c r="V52" s="308">
        <f>IFERROR(V50/H50,"0")+IFERROR(V51/H51,"0")</f>
        <v>47</v>
      </c>
      <c r="W52" s="308">
        <f>IFERROR(IF(W50="",0,W50),"0")+IFERROR(IF(W51="",0,W51),"0")</f>
        <v>1.0222499999999999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500</v>
      </c>
      <c r="V53" s="308">
        <f>IFERROR(SUM(V50:V51),"0")</f>
        <v>507.6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160</v>
      </c>
      <c r="V56" s="307">
        <f>IFERROR(IF(U56="",0,CEILING((U56/$H56),1)*$H56),"")</f>
        <v>162</v>
      </c>
      <c r="W56" s="37">
        <f>IFERROR(IF(V56=0,"",ROUNDUP(V56/H56,0)*0.02175),"")</f>
        <v>0.32624999999999998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14.814814814814813</v>
      </c>
      <c r="V59" s="308">
        <f>IFERROR(V56/H56,"0")+IFERROR(V57/H57,"0")+IFERROR(V58/H58,"0")</f>
        <v>14.999999999999998</v>
      </c>
      <c r="W59" s="308">
        <f>IFERROR(IF(W56="",0,W56),"0")+IFERROR(IF(W57="",0,W57),"0")+IFERROR(IF(W58="",0,W58),"0")</f>
        <v>0.32624999999999998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160</v>
      </c>
      <c r="V60" s="308">
        <f>IFERROR(SUM(V56:V58),"0")</f>
        <v>162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350</v>
      </c>
      <c r="V64" s="307">
        <f t="shared" si="2"/>
        <v>356.40000000000003</v>
      </c>
      <c r="W64" s="37">
        <f>IFERROR(IF(V64=0,"",ROUNDUP(V64/H64,0)*0.02175),"")</f>
        <v>0.71775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50</v>
      </c>
      <c r="V66" s="307">
        <f t="shared" si="2"/>
        <v>54</v>
      </c>
      <c r="W66" s="37">
        <f>IFERROR(IF(V66=0,"",ROUNDUP(V66/H66,0)*0.02175),"")</f>
        <v>0.10874999999999999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37.037037037037038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38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0.82650000000000001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400</v>
      </c>
      <c r="V81" s="308">
        <f>IFERROR(SUM(V63:V79),"0")</f>
        <v>410.40000000000003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5.25</v>
      </c>
      <c r="V99" s="307">
        <f t="shared" si="5"/>
        <v>6.3000000000000007</v>
      </c>
      <c r="W99" s="37">
        <f>IFERROR(IF(V99=0,"",ROUNDUP(V99/H99,0)*0.00502),"")</f>
        <v>1.506E-2</v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2.5</v>
      </c>
      <c r="V101" s="308">
        <f>IFERROR(V92/H92,"0")+IFERROR(V93/H93,"0")+IFERROR(V94/H94,"0")+IFERROR(V95/H95,"0")+IFERROR(V96/H96,"0")+IFERROR(V97/H97,"0")+IFERROR(V98/H98,"0")+IFERROR(V99/H99,"0")+IFERROR(V100/H100,"0")</f>
        <v>3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1.506E-2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5.25</v>
      </c>
      <c r="V102" s="308">
        <f>IFERROR(SUM(V92:V100),"0")</f>
        <v>6.3000000000000007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10</v>
      </c>
      <c r="V138" s="307">
        <f t="shared" ref="V138:V145" si="7">IFERROR(IF(U138="",0,CEILING((U138/$H138),1)*$H138),"")</f>
        <v>12.600000000000001</v>
      </c>
      <c r="W138" s="37">
        <f>IFERROR(IF(V138=0,"",ROUNDUP(V138/H138,0)*0.00753),"")</f>
        <v>2.2589999999999999E-2</v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2.3809523809523809</v>
      </c>
      <c r="V146" s="308">
        <f>IFERROR(V138/H138,"0")+IFERROR(V139/H139,"0")+IFERROR(V140/H140,"0")+IFERROR(V141/H141,"0")+IFERROR(V142/H142,"0")+IFERROR(V143/H143,"0")+IFERROR(V144/H144,"0")+IFERROR(V145/H145,"0")</f>
        <v>3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2.2589999999999999E-2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10</v>
      </c>
      <c r="V147" s="308">
        <f>IFERROR(SUM(V138:V145),"0")</f>
        <v>12.600000000000001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268</v>
      </c>
      <c r="V173" s="307">
        <f t="shared" si="8"/>
        <v>268.8</v>
      </c>
      <c r="W173" s="37">
        <f>IFERROR(IF(V173=0,"",ROUNDUP(V173/H173,0)*0.00753),"")</f>
        <v>0.84336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144</v>
      </c>
      <c r="V175" s="307">
        <f t="shared" si="8"/>
        <v>144</v>
      </c>
      <c r="W175" s="37">
        <f>IFERROR(IF(V175=0,"",ROUNDUP(V175/H175,0)*0.00753),"")</f>
        <v>0.45180000000000003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171.66666666666669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172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1.2951600000000001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412</v>
      </c>
      <c r="V185" s="308">
        <f>IFERROR(SUM(V167:V183),"0")</f>
        <v>412.8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302.39999999999998</v>
      </c>
      <c r="V273" s="307">
        <f>IFERROR(IF(U273="",0,CEILING((U273/$H273),1)*$H273),"")</f>
        <v>302.39999999999998</v>
      </c>
      <c r="W273" s="37">
        <f>IFERROR(IF(V273=0,"",ROUNDUP(V273/H273,0)*0.00753),"")</f>
        <v>0.90360000000000007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119.99999999999999</v>
      </c>
      <c r="V275" s="308">
        <f>IFERROR(V272/H272,"0")+IFERROR(V273/H273,"0")+IFERROR(V274/H274,"0")</f>
        <v>119.99999999999999</v>
      </c>
      <c r="W275" s="308">
        <f>IFERROR(IF(W272="",0,W272),"0")+IFERROR(IF(W273="",0,W273),"0")+IFERROR(IF(W274="",0,W274),"0")</f>
        <v>0.90360000000000007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302.39999999999998</v>
      </c>
      <c r="V276" s="308">
        <f>IFERROR(SUM(V272:V274),"0")</f>
        <v>302.39999999999998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0</v>
      </c>
      <c r="V296" s="308">
        <f>IFERROR(V288/H288,"0")+IFERROR(V289/H289,"0")+IFERROR(V290/H290,"0")+IFERROR(V291/H291,"0")+IFERROR(V292/H292,"0")+IFERROR(V293/H293,"0")+IFERROR(V294/H294,"0")+IFERROR(V295/H295,"0")</f>
        <v>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0</v>
      </c>
      <c r="V297" s="308">
        <f>IFERROR(SUM(V288:V295),"0")</f>
        <v>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28</v>
      </c>
      <c r="V351" s="307">
        <f t="shared" si="15"/>
        <v>28.56</v>
      </c>
      <c r="W351" s="37">
        <f t="shared" ref="W351:W359" si="16">IFERROR(IF(V351=0,"",ROUNDUP(V351/H351,0)*0.00502),"")</f>
        <v>8.5339999999999999E-2</v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30.8</v>
      </c>
      <c r="V355" s="307">
        <f t="shared" si="15"/>
        <v>31.919999999999998</v>
      </c>
      <c r="W355" s="37">
        <f t="shared" si="16"/>
        <v>9.5380000000000006E-2</v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35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36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0.18071999999999999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58.8</v>
      </c>
      <c r="V361" s="308">
        <f>IFERROR(SUM(V347:V359),"0")</f>
        <v>60.48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270</v>
      </c>
      <c r="V411" s="307">
        <f t="shared" si="18"/>
        <v>274.56</v>
      </c>
      <c r="W411" s="37">
        <f>IFERROR(IF(V411=0,"",ROUNDUP(V411/H411,0)*0.01196),"")</f>
        <v>0.62192000000000003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170</v>
      </c>
      <c r="V412" s="307">
        <f t="shared" si="18"/>
        <v>174.24</v>
      </c>
      <c r="W412" s="37">
        <f>IFERROR(IF(V412=0,"",ROUNDUP(V412/H412,0)*0.01196),"")</f>
        <v>0.39468000000000003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330</v>
      </c>
      <c r="V413" s="307">
        <f t="shared" si="18"/>
        <v>332.64000000000004</v>
      </c>
      <c r="W413" s="37">
        <f>IFERROR(IF(V413=0,"",ROUNDUP(V413/H413,0)*0.01196),"")</f>
        <v>0.75348000000000004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145.83333333333331</v>
      </c>
      <c r="V419" s="308">
        <f>IFERROR(V410/H410,"0")+IFERROR(V411/H411,"0")+IFERROR(V412/H412,"0")+IFERROR(V413/H413,"0")+IFERROR(V414/H414,"0")+IFERROR(V415/H415,"0")+IFERROR(V416/H416,"0")+IFERROR(V417/H417,"0")+IFERROR(V418/H418,"0")</f>
        <v>148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1.7700800000000001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770</v>
      </c>
      <c r="V420" s="308">
        <f>IFERROR(SUM(V410:V418),"0")</f>
        <v>781.44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100</v>
      </c>
      <c r="V422" s="307">
        <f>IFERROR(IF(U422="",0,CEILING((U422/$H422),1)*$H422),"")</f>
        <v>100.32000000000001</v>
      </c>
      <c r="W422" s="37">
        <f>IFERROR(IF(V422=0,"",ROUNDUP(V422/H422,0)*0.01196),"")</f>
        <v>0.22724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18.939393939393938</v>
      </c>
      <c r="V424" s="308">
        <f>IFERROR(V422/H422,"0")+IFERROR(V423/H423,"0")</f>
        <v>19</v>
      </c>
      <c r="W424" s="308">
        <f>IFERROR(IF(W422="",0,W422),"0")+IFERROR(IF(W423="",0,W423),"0")</f>
        <v>0.22724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100</v>
      </c>
      <c r="V425" s="308">
        <f>IFERROR(SUM(V422:V423),"0")</f>
        <v>100.32000000000001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490</v>
      </c>
      <c r="V427" s="307">
        <f t="shared" ref="V427:V432" si="19">IFERROR(IF(U427="",0,CEILING((U427/$H427),1)*$H427),"")</f>
        <v>491.04</v>
      </c>
      <c r="W427" s="37">
        <f>IFERROR(IF(V427=0,"",ROUNDUP(V427/H427,0)*0.01196),"")</f>
        <v>1.1122799999999999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350</v>
      </c>
      <c r="V428" s="307">
        <f t="shared" si="19"/>
        <v>353.76</v>
      </c>
      <c r="W428" s="37">
        <f>IFERROR(IF(V428=0,"",ROUNDUP(V428/H428,0)*0.01196),"")</f>
        <v>0.80132000000000003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290</v>
      </c>
      <c r="V429" s="307">
        <f t="shared" si="19"/>
        <v>290.40000000000003</v>
      </c>
      <c r="W429" s="37">
        <f>IFERROR(IF(V429=0,"",ROUNDUP(V429/H429,0)*0.01196),"")</f>
        <v>0.65780000000000005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214.0151515151515</v>
      </c>
      <c r="V433" s="308">
        <f>IFERROR(V427/H427,"0")+IFERROR(V428/H428,"0")+IFERROR(V429/H429,"0")+IFERROR(V430/H430,"0")+IFERROR(V431/H431,"0")+IFERROR(V432/H432,"0")</f>
        <v>215</v>
      </c>
      <c r="W433" s="308">
        <f>IFERROR(IF(W427="",0,W427),"0")+IFERROR(IF(W428="",0,W428),"0")+IFERROR(IF(W429="",0,W429),"0")+IFERROR(IF(W430="",0,W430),"0")+IFERROR(IF(W431="",0,W431),"0")+IFERROR(IF(W432="",0,W432),"0")</f>
        <v>2.5714000000000001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1130</v>
      </c>
      <c r="V434" s="308">
        <f>IFERROR(SUM(V427:V432),"0")</f>
        <v>1135.2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3848.45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3891.54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4104.3171284271284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4149.8599999999997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8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4304.3171284271284</v>
      </c>
      <c r="V466" s="308">
        <f>GrossWeightTotalR+PalletQtyTotalR*25</f>
        <v>4349.8599999999997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808.48364598364606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816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9.1608499999999999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507.6</v>
      </c>
      <c r="D473" s="47">
        <f>IFERROR(V56*1,"0")+IFERROR(V57*1,"0")+IFERROR(V58*1,"0")</f>
        <v>162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416.70000000000005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12.600000000000001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412.8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302.39999999999998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60.48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2016.9600000000003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2023-08-30T10:33:29Z</dcterms:modified>
</cp:coreProperties>
</file>