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1,08,23 Донецк КИ\"/>
    </mc:Choice>
  </mc:AlternateContent>
  <xr:revisionPtr revIDLastSave="0" documentId="13_ncr:1_{EE23F40C-7931-460E-ADF9-9262F8B4B756}" xr6:coauthVersionLast="45" xr6:coauthVersionMax="45" xr10:uidLastSave="{00000000-0000-0000-0000-000000000000}"/>
  <bookViews>
    <workbookView xWindow="-120" yWindow="-120" windowWidth="29040" windowHeight="15840" tabRatio="41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AE13" i="1" l="1"/>
  <c r="AE16" i="1"/>
  <c r="AE19" i="1"/>
  <c r="AE20" i="1"/>
  <c r="AE21" i="1"/>
  <c r="AE22" i="1"/>
  <c r="AE24" i="1"/>
  <c r="AE25" i="1"/>
  <c r="AE27" i="1"/>
  <c r="AE31" i="1"/>
  <c r="AE34" i="1"/>
  <c r="AE36" i="1"/>
  <c r="AE37" i="1"/>
  <c r="AE38" i="1"/>
  <c r="AE39" i="1"/>
  <c r="AE40" i="1"/>
  <c r="AE62" i="1"/>
  <c r="AE81" i="1"/>
  <c r="AE84" i="1"/>
  <c r="AE86" i="1"/>
  <c r="AE87" i="1"/>
  <c r="AE88" i="1"/>
  <c r="AE89" i="1"/>
  <c r="AE90" i="1"/>
  <c r="AD13" i="1" l="1"/>
  <c r="AD16" i="1"/>
  <c r="AD19" i="1"/>
  <c r="AD20" i="1"/>
  <c r="AD21" i="1"/>
  <c r="AD22" i="1"/>
  <c r="AD24" i="1"/>
  <c r="AD25" i="1"/>
  <c r="AD27" i="1"/>
  <c r="AD31" i="1"/>
  <c r="AD34" i="1"/>
  <c r="AD36" i="1"/>
  <c r="AD37" i="1"/>
  <c r="AD38" i="1"/>
  <c r="AD39" i="1"/>
  <c r="AD40" i="1"/>
  <c r="AD62" i="1"/>
  <c r="AD81" i="1"/>
  <c r="AD84" i="1"/>
  <c r="AD86" i="1"/>
  <c r="AD87" i="1"/>
  <c r="AD88" i="1"/>
  <c r="AD89" i="1"/>
  <c r="AD90" i="1"/>
  <c r="AD99" i="1"/>
  <c r="AD100" i="1"/>
  <c r="AD101" i="1"/>
  <c r="AD102" i="1"/>
  <c r="AD103" i="1"/>
  <c r="AD104" i="1"/>
  <c r="AD105" i="1"/>
  <c r="AD106" i="1"/>
  <c r="AD107" i="1"/>
  <c r="AC13" i="1" l="1"/>
  <c r="AC16" i="1"/>
  <c r="AC19" i="1"/>
  <c r="AC20" i="1"/>
  <c r="AC21" i="1"/>
  <c r="AC22" i="1"/>
  <c r="AC24" i="1"/>
  <c r="AC25" i="1"/>
  <c r="AC27" i="1"/>
  <c r="AC31" i="1"/>
  <c r="AC34" i="1"/>
  <c r="AC36" i="1"/>
  <c r="AC37" i="1"/>
  <c r="AC38" i="1"/>
  <c r="AC39" i="1"/>
  <c r="AC40" i="1"/>
  <c r="AC62" i="1"/>
  <c r="AC81" i="1"/>
  <c r="AC84" i="1"/>
  <c r="AC86" i="1"/>
  <c r="AC87" i="1"/>
  <c r="AC88" i="1"/>
  <c r="AC89" i="1"/>
  <c r="AC90" i="1"/>
  <c r="AC99" i="1"/>
  <c r="AC100" i="1"/>
  <c r="AC101" i="1"/>
  <c r="AC102" i="1"/>
  <c r="AC103" i="1"/>
  <c r="AC104" i="1"/>
  <c r="AC105" i="1"/>
  <c r="AC106" i="1"/>
  <c r="AC107" i="1"/>
  <c r="M50" i="1" l="1"/>
  <c r="M49" i="1"/>
  <c r="M42" i="1"/>
  <c r="AB31" i="1" l="1"/>
  <c r="AB34" i="1"/>
  <c r="AB36" i="1"/>
  <c r="AB37" i="1"/>
  <c r="AB38" i="1"/>
  <c r="AB39" i="1"/>
  <c r="AB40" i="1"/>
  <c r="AB62" i="1"/>
  <c r="AB81" i="1"/>
  <c r="AB84" i="1"/>
  <c r="AB86" i="1"/>
  <c r="AB87" i="1"/>
  <c r="AB88" i="1"/>
  <c r="AB89" i="1"/>
  <c r="AB90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6" i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4" i="1"/>
  <c r="O14" i="1" s="1"/>
  <c r="J15" i="1"/>
  <c r="O15" i="1" s="1"/>
  <c r="U15" i="1" s="1"/>
  <c r="J16" i="1"/>
  <c r="O16" i="1" s="1"/>
  <c r="T16" i="1" s="1"/>
  <c r="J17" i="1"/>
  <c r="O17" i="1" s="1"/>
  <c r="J22" i="1"/>
  <c r="O22" i="1" s="1"/>
  <c r="AB22" i="1" s="1"/>
  <c r="J23" i="1"/>
  <c r="O23" i="1" s="1"/>
  <c r="J28" i="1"/>
  <c r="O28" i="1" s="1"/>
  <c r="J29" i="1"/>
  <c r="O29" i="1" s="1"/>
  <c r="J35" i="1"/>
  <c r="O35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U47" i="1" s="1"/>
  <c r="J48" i="1"/>
  <c r="O48" i="1" s="1"/>
  <c r="J49" i="1"/>
  <c r="O49" i="1" s="1"/>
  <c r="J50" i="1"/>
  <c r="O50" i="1" s="1"/>
  <c r="J51" i="1"/>
  <c r="O51" i="1" s="1"/>
  <c r="U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9" i="1"/>
  <c r="O59" i="1" s="1"/>
  <c r="U59" i="1" s="1"/>
  <c r="J60" i="1"/>
  <c r="O60" i="1" s="1"/>
  <c r="J61" i="1"/>
  <c r="O61" i="1" s="1"/>
  <c r="J62" i="1"/>
  <c r="O62" i="1" s="1"/>
  <c r="T62" i="1" s="1"/>
  <c r="J63" i="1"/>
  <c r="O63" i="1" s="1"/>
  <c r="J64" i="1"/>
  <c r="O64" i="1" s="1"/>
  <c r="U64" i="1" s="1"/>
  <c r="J65" i="1"/>
  <c r="O65" i="1" s="1"/>
  <c r="J66" i="1"/>
  <c r="O66" i="1" s="1"/>
  <c r="J67" i="1"/>
  <c r="O67" i="1" s="1"/>
  <c r="J68" i="1"/>
  <c r="O68" i="1" s="1"/>
  <c r="U68" i="1" s="1"/>
  <c r="J69" i="1"/>
  <c r="O69" i="1" s="1"/>
  <c r="J70" i="1"/>
  <c r="O70" i="1" s="1"/>
  <c r="U70" i="1" s="1"/>
  <c r="J71" i="1"/>
  <c r="O71" i="1" s="1"/>
  <c r="J72" i="1"/>
  <c r="O72" i="1" s="1"/>
  <c r="J74" i="1"/>
  <c r="O74" i="1" s="1"/>
  <c r="U74" i="1" s="1"/>
  <c r="J75" i="1"/>
  <c r="O75" i="1" s="1"/>
  <c r="J76" i="1"/>
  <c r="O76" i="1" s="1"/>
  <c r="U76" i="1" s="1"/>
  <c r="J77" i="1"/>
  <c r="O77" i="1" s="1"/>
  <c r="J78" i="1"/>
  <c r="O78" i="1" s="1"/>
  <c r="U78" i="1" s="1"/>
  <c r="J79" i="1"/>
  <c r="O79" i="1" s="1"/>
  <c r="J80" i="1"/>
  <c r="O80" i="1" s="1"/>
  <c r="U80" i="1" s="1"/>
  <c r="J81" i="1"/>
  <c r="O81" i="1" s="1"/>
  <c r="J82" i="1"/>
  <c r="O82" i="1" s="1"/>
  <c r="J83" i="1"/>
  <c r="O83" i="1" s="1"/>
  <c r="J88" i="1"/>
  <c r="O88" i="1" s="1"/>
  <c r="U88" i="1" s="1"/>
  <c r="J91" i="1"/>
  <c r="O91" i="1" s="1"/>
  <c r="J92" i="1"/>
  <c r="O92" i="1" s="1"/>
  <c r="U92" i="1" s="1"/>
  <c r="J93" i="1"/>
  <c r="O93" i="1" s="1"/>
  <c r="J94" i="1"/>
  <c r="O94" i="1" s="1"/>
  <c r="U94" i="1" s="1"/>
  <c r="J95" i="1"/>
  <c r="O95" i="1" s="1"/>
  <c r="J96" i="1"/>
  <c r="O96" i="1" s="1"/>
  <c r="U96" i="1" s="1"/>
  <c r="J97" i="1"/>
  <c r="O97" i="1" s="1"/>
  <c r="J98" i="1"/>
  <c r="O98" i="1" s="1"/>
  <c r="U98" i="1" s="1"/>
  <c r="J6" i="1"/>
  <c r="O6" i="1" s="1"/>
  <c r="K13" i="1"/>
  <c r="J13" i="1" s="1"/>
  <c r="K18" i="1"/>
  <c r="J18" i="1" s="1"/>
  <c r="O18" i="1" s="1"/>
  <c r="K19" i="1"/>
  <c r="J19" i="1" s="1"/>
  <c r="O19" i="1" s="1"/>
  <c r="AB19" i="1" s="1"/>
  <c r="K20" i="1"/>
  <c r="J20" i="1" s="1"/>
  <c r="O20" i="1" s="1"/>
  <c r="AB20" i="1" s="1"/>
  <c r="K21" i="1"/>
  <c r="J21" i="1" s="1"/>
  <c r="O21" i="1" s="1"/>
  <c r="AB21" i="1" s="1"/>
  <c r="K24" i="1"/>
  <c r="J24" i="1" s="1"/>
  <c r="O24" i="1" s="1"/>
  <c r="AB24" i="1" s="1"/>
  <c r="K25" i="1"/>
  <c r="J25" i="1" s="1"/>
  <c r="O25" i="1" s="1"/>
  <c r="AB25" i="1" s="1"/>
  <c r="K26" i="1"/>
  <c r="J26" i="1" s="1"/>
  <c r="O26" i="1" s="1"/>
  <c r="K27" i="1"/>
  <c r="J27" i="1" s="1"/>
  <c r="O27" i="1" s="1"/>
  <c r="AB27" i="1" s="1"/>
  <c r="K30" i="1"/>
  <c r="J30" i="1" s="1"/>
  <c r="O30" i="1" s="1"/>
  <c r="K31" i="1"/>
  <c r="J31" i="1" s="1"/>
  <c r="O31" i="1" s="1"/>
  <c r="K32" i="1"/>
  <c r="J32" i="1" s="1"/>
  <c r="O32" i="1" s="1"/>
  <c r="K33" i="1"/>
  <c r="J33" i="1" s="1"/>
  <c r="O33" i="1" s="1"/>
  <c r="K34" i="1"/>
  <c r="J34" i="1" s="1"/>
  <c r="O34" i="1" s="1"/>
  <c r="K36" i="1"/>
  <c r="J36" i="1" s="1"/>
  <c r="O36" i="1" s="1"/>
  <c r="K37" i="1"/>
  <c r="J37" i="1" s="1"/>
  <c r="O37" i="1" s="1"/>
  <c r="K38" i="1"/>
  <c r="J38" i="1" s="1"/>
  <c r="O38" i="1" s="1"/>
  <c r="K39" i="1"/>
  <c r="J39" i="1" s="1"/>
  <c r="O39" i="1" s="1"/>
  <c r="K40" i="1"/>
  <c r="J40" i="1" s="1"/>
  <c r="O40" i="1" s="1"/>
  <c r="K58" i="1"/>
  <c r="J58" i="1" s="1"/>
  <c r="O58" i="1" s="1"/>
  <c r="K73" i="1"/>
  <c r="J73" i="1" s="1"/>
  <c r="O73" i="1" s="1"/>
  <c r="K84" i="1"/>
  <c r="J84" i="1" s="1"/>
  <c r="O84" i="1" s="1"/>
  <c r="U84" i="1" s="1"/>
  <c r="K85" i="1"/>
  <c r="J85" i="1" s="1"/>
  <c r="O85" i="1" s="1"/>
  <c r="K86" i="1"/>
  <c r="J86" i="1" s="1"/>
  <c r="O86" i="1" s="1"/>
  <c r="U86" i="1" s="1"/>
  <c r="K87" i="1"/>
  <c r="J87" i="1" s="1"/>
  <c r="O87" i="1" s="1"/>
  <c r="K89" i="1"/>
  <c r="J89" i="1" s="1"/>
  <c r="O89" i="1" s="1"/>
  <c r="K90" i="1"/>
  <c r="J90" i="1" s="1"/>
  <c r="O90" i="1" s="1"/>
  <c r="U90" i="1" s="1"/>
  <c r="F5" i="1"/>
  <c r="E5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6" i="1"/>
  <c r="Y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G7" i="1"/>
  <c r="G8" i="1"/>
  <c r="G9" i="1"/>
  <c r="G10" i="1"/>
  <c r="G11" i="1"/>
  <c r="G12" i="1"/>
  <c r="G14" i="1"/>
  <c r="G15" i="1"/>
  <c r="G17" i="1"/>
  <c r="G18" i="1"/>
  <c r="G23" i="1"/>
  <c r="G26" i="1"/>
  <c r="G28" i="1"/>
  <c r="G29" i="1"/>
  <c r="G30" i="1"/>
  <c r="G32" i="1"/>
  <c r="G33" i="1"/>
  <c r="G35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5" i="1"/>
  <c r="G91" i="1"/>
  <c r="G92" i="1"/>
  <c r="G93" i="1"/>
  <c r="G94" i="1"/>
  <c r="G95" i="1"/>
  <c r="G96" i="1"/>
  <c r="G97" i="1"/>
  <c r="G98" i="1"/>
  <c r="G6" i="1"/>
  <c r="S5" i="1"/>
  <c r="R5" i="1"/>
  <c r="Q5" i="1"/>
  <c r="L5" i="1"/>
  <c r="I5" i="1"/>
  <c r="H5" i="1"/>
  <c r="AB66" i="1" l="1"/>
  <c r="T87" i="1"/>
  <c r="T85" i="1"/>
  <c r="T73" i="1"/>
  <c r="T71" i="1"/>
  <c r="T69" i="1"/>
  <c r="T67" i="1"/>
  <c r="T65" i="1"/>
  <c r="T56" i="1"/>
  <c r="T52" i="1"/>
  <c r="T48" i="1"/>
  <c r="T44" i="1"/>
  <c r="T35" i="1"/>
  <c r="T33" i="1"/>
  <c r="T31" i="1"/>
  <c r="T27" i="1"/>
  <c r="T25" i="1"/>
  <c r="T21" i="1"/>
  <c r="T19" i="1"/>
  <c r="N5" i="1"/>
  <c r="T50" i="1"/>
  <c r="T42" i="1"/>
  <c r="T49" i="1"/>
  <c r="AB98" i="1"/>
  <c r="AE98" i="1"/>
  <c r="AD98" i="1"/>
  <c r="AC98" i="1"/>
  <c r="AB96" i="1"/>
  <c r="AE96" i="1"/>
  <c r="AD96" i="1"/>
  <c r="AC96" i="1"/>
  <c r="AB94" i="1"/>
  <c r="AE94" i="1"/>
  <c r="AD94" i="1"/>
  <c r="AC94" i="1"/>
  <c r="AB92" i="1"/>
  <c r="AE92" i="1"/>
  <c r="AD92" i="1"/>
  <c r="AC92" i="1"/>
  <c r="AB85" i="1"/>
  <c r="AE85" i="1"/>
  <c r="AD85" i="1"/>
  <c r="AC85" i="1"/>
  <c r="AE82" i="1"/>
  <c r="AD82" i="1"/>
  <c r="AC82" i="1"/>
  <c r="AE79" i="1"/>
  <c r="AD79" i="1"/>
  <c r="AC79" i="1"/>
  <c r="AE77" i="1"/>
  <c r="AD77" i="1"/>
  <c r="AC77" i="1"/>
  <c r="AB75" i="1"/>
  <c r="AE75" i="1"/>
  <c r="AD75" i="1"/>
  <c r="AC75" i="1"/>
  <c r="AE73" i="1"/>
  <c r="AD73" i="1"/>
  <c r="AC73" i="1"/>
  <c r="AB71" i="1"/>
  <c r="AE71" i="1"/>
  <c r="AD71" i="1"/>
  <c r="AC71" i="1"/>
  <c r="AE69" i="1"/>
  <c r="AD69" i="1"/>
  <c r="AC69" i="1"/>
  <c r="AB67" i="1"/>
  <c r="AE67" i="1"/>
  <c r="AD67" i="1"/>
  <c r="AC67" i="1"/>
  <c r="AB65" i="1"/>
  <c r="AE65" i="1"/>
  <c r="AD65" i="1"/>
  <c r="AC65" i="1"/>
  <c r="AE63" i="1"/>
  <c r="AD63" i="1"/>
  <c r="AC63" i="1"/>
  <c r="AE60" i="1"/>
  <c r="AD60" i="1"/>
  <c r="AC60" i="1"/>
  <c r="AE58" i="1"/>
  <c r="AD58" i="1"/>
  <c r="AC58" i="1"/>
  <c r="AE56" i="1"/>
  <c r="AD56" i="1"/>
  <c r="AC56" i="1"/>
  <c r="AE54" i="1"/>
  <c r="AD54" i="1"/>
  <c r="AC54" i="1"/>
  <c r="AB52" i="1"/>
  <c r="AE52" i="1"/>
  <c r="AD52" i="1"/>
  <c r="AC52" i="1"/>
  <c r="AE50" i="1"/>
  <c r="AD50" i="1"/>
  <c r="AC50" i="1"/>
  <c r="AB48" i="1"/>
  <c r="AE48" i="1"/>
  <c r="AD48" i="1"/>
  <c r="AC48" i="1"/>
  <c r="AB46" i="1"/>
  <c r="AE46" i="1"/>
  <c r="AD46" i="1"/>
  <c r="AC46" i="1"/>
  <c r="AE44" i="1"/>
  <c r="AD44" i="1"/>
  <c r="AC44" i="1"/>
  <c r="AE42" i="1"/>
  <c r="AD42" i="1"/>
  <c r="AC42" i="1"/>
  <c r="AB35" i="1"/>
  <c r="AE35" i="1"/>
  <c r="AD35" i="1"/>
  <c r="AC35" i="1"/>
  <c r="AB32" i="1"/>
  <c r="AE32" i="1"/>
  <c r="AD32" i="1"/>
  <c r="AC32" i="1"/>
  <c r="AB29" i="1"/>
  <c r="AE29" i="1"/>
  <c r="AD29" i="1"/>
  <c r="AC29" i="1"/>
  <c r="AE26" i="1"/>
  <c r="AD26" i="1"/>
  <c r="AC26" i="1"/>
  <c r="AE18" i="1"/>
  <c r="AD18" i="1"/>
  <c r="AC18" i="1"/>
  <c r="AB15" i="1"/>
  <c r="AE15" i="1"/>
  <c r="AD15" i="1"/>
  <c r="AC15" i="1"/>
  <c r="AB12" i="1"/>
  <c r="AE12" i="1"/>
  <c r="AD12" i="1"/>
  <c r="AC12" i="1"/>
  <c r="AE10" i="1"/>
  <c r="AD10" i="1"/>
  <c r="AC10" i="1"/>
  <c r="AE8" i="1"/>
  <c r="AD8" i="1"/>
  <c r="AC8" i="1"/>
  <c r="Y5" i="1"/>
  <c r="AB10" i="1"/>
  <c r="T6" i="1"/>
  <c r="T97" i="1"/>
  <c r="T95" i="1"/>
  <c r="T93" i="1"/>
  <c r="T91" i="1"/>
  <c r="T89" i="1"/>
  <c r="T83" i="1"/>
  <c r="T81" i="1"/>
  <c r="T79" i="1"/>
  <c r="T77" i="1"/>
  <c r="T75" i="1"/>
  <c r="T60" i="1"/>
  <c r="T58" i="1"/>
  <c r="T54" i="1"/>
  <c r="T46" i="1"/>
  <c r="T41" i="1"/>
  <c r="T39" i="1"/>
  <c r="T37" i="1"/>
  <c r="T29" i="1"/>
  <c r="T23" i="1"/>
  <c r="T17" i="1"/>
  <c r="T14" i="1"/>
  <c r="T12" i="1"/>
  <c r="T10" i="1"/>
  <c r="T8" i="1"/>
  <c r="AE6" i="1"/>
  <c r="AD6" i="1"/>
  <c r="AC6" i="1"/>
  <c r="AB97" i="1"/>
  <c r="AE97" i="1"/>
  <c r="AD97" i="1"/>
  <c r="AC97" i="1"/>
  <c r="AE95" i="1"/>
  <c r="AD95" i="1"/>
  <c r="AC95" i="1"/>
  <c r="AB93" i="1"/>
  <c r="AE93" i="1"/>
  <c r="AD93" i="1"/>
  <c r="AC93" i="1"/>
  <c r="AB91" i="1"/>
  <c r="AE91" i="1"/>
  <c r="AD91" i="1"/>
  <c r="AC91" i="1"/>
  <c r="AB83" i="1"/>
  <c r="AE83" i="1"/>
  <c r="AD83" i="1"/>
  <c r="AC83" i="1"/>
  <c r="AB80" i="1"/>
  <c r="AE80" i="1"/>
  <c r="AD80" i="1"/>
  <c r="AC80" i="1"/>
  <c r="AB78" i="1"/>
  <c r="AE78" i="1"/>
  <c r="AD78" i="1"/>
  <c r="AC78" i="1"/>
  <c r="AB76" i="1"/>
  <c r="AE76" i="1"/>
  <c r="AD76" i="1"/>
  <c r="AC76" i="1"/>
  <c r="AB74" i="1"/>
  <c r="AE74" i="1"/>
  <c r="AD74" i="1"/>
  <c r="AC74" i="1"/>
  <c r="AE72" i="1"/>
  <c r="AD72" i="1"/>
  <c r="AC72" i="1"/>
  <c r="AB70" i="1"/>
  <c r="AE70" i="1"/>
  <c r="AD70" i="1"/>
  <c r="AC70" i="1"/>
  <c r="AB68" i="1"/>
  <c r="AE68" i="1"/>
  <c r="AD68" i="1"/>
  <c r="AC68" i="1"/>
  <c r="AE66" i="1"/>
  <c r="AD66" i="1"/>
  <c r="AC66" i="1"/>
  <c r="AB64" i="1"/>
  <c r="AE64" i="1"/>
  <c r="AD64" i="1"/>
  <c r="AC64" i="1"/>
  <c r="AE61" i="1"/>
  <c r="AD61" i="1"/>
  <c r="AC61" i="1"/>
  <c r="AB59" i="1"/>
  <c r="AE59" i="1"/>
  <c r="AD59" i="1"/>
  <c r="AC59" i="1"/>
  <c r="AE57" i="1"/>
  <c r="AD57" i="1"/>
  <c r="AC57" i="1"/>
  <c r="AE55" i="1"/>
  <c r="AD55" i="1"/>
  <c r="AC55" i="1"/>
  <c r="AB53" i="1"/>
  <c r="AE53" i="1"/>
  <c r="AD53" i="1"/>
  <c r="AC53" i="1"/>
  <c r="AB51" i="1"/>
  <c r="AE51" i="1"/>
  <c r="AD51" i="1"/>
  <c r="AC51" i="1"/>
  <c r="AE49" i="1"/>
  <c r="AD49" i="1"/>
  <c r="AC49" i="1"/>
  <c r="AE47" i="1"/>
  <c r="AD47" i="1"/>
  <c r="AC47" i="1"/>
  <c r="AE45" i="1"/>
  <c r="AD45" i="1"/>
  <c r="AC45" i="1"/>
  <c r="AE43" i="1"/>
  <c r="AD43" i="1"/>
  <c r="AC43" i="1"/>
  <c r="AE41" i="1"/>
  <c r="AD41" i="1"/>
  <c r="AC41" i="1"/>
  <c r="AB33" i="1"/>
  <c r="AE33" i="1"/>
  <c r="AD33" i="1"/>
  <c r="AC33" i="1"/>
  <c r="AE30" i="1"/>
  <c r="AD30" i="1"/>
  <c r="AC30" i="1"/>
  <c r="AB28" i="1"/>
  <c r="AE28" i="1"/>
  <c r="AD28" i="1"/>
  <c r="AC28" i="1"/>
  <c r="AE23" i="1"/>
  <c r="AD23" i="1"/>
  <c r="AC23" i="1"/>
  <c r="AB17" i="1"/>
  <c r="AE17" i="1"/>
  <c r="AD17" i="1"/>
  <c r="AC17" i="1"/>
  <c r="AB14" i="1"/>
  <c r="AE14" i="1"/>
  <c r="AD14" i="1"/>
  <c r="AC14" i="1"/>
  <c r="AE11" i="1"/>
  <c r="AD11" i="1"/>
  <c r="AC11" i="1"/>
  <c r="AB9" i="1"/>
  <c r="AE9" i="1"/>
  <c r="AD9" i="1"/>
  <c r="AC9" i="1"/>
  <c r="AB7" i="1"/>
  <c r="AE7" i="1"/>
  <c r="AD7" i="1"/>
  <c r="AC7" i="1"/>
  <c r="AB73" i="1"/>
  <c r="AB69" i="1"/>
  <c r="P63" i="1"/>
  <c r="T63" i="1" s="1"/>
  <c r="AB42" i="1"/>
  <c r="U7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1" i="1"/>
  <c r="T59" i="1"/>
  <c r="T57" i="1"/>
  <c r="T55" i="1"/>
  <c r="T53" i="1"/>
  <c r="T51" i="1"/>
  <c r="T47" i="1"/>
  <c r="T43" i="1"/>
  <c r="T40" i="1"/>
  <c r="T38" i="1"/>
  <c r="T36" i="1"/>
  <c r="T34" i="1"/>
  <c r="T32" i="1"/>
  <c r="T30" i="1"/>
  <c r="T28" i="1"/>
  <c r="T26" i="1"/>
  <c r="T24" i="1"/>
  <c r="T22" i="1"/>
  <c r="T20" i="1"/>
  <c r="T18" i="1"/>
  <c r="T15" i="1"/>
  <c r="U11" i="1"/>
  <c r="T11" i="1"/>
  <c r="T9" i="1"/>
  <c r="T7" i="1"/>
  <c r="AB60" i="1"/>
  <c r="AB57" i="1"/>
  <c r="AB49" i="1"/>
  <c r="AB45" i="1"/>
  <c r="AB43" i="1"/>
  <c r="AB41" i="1"/>
  <c r="AB23" i="1"/>
  <c r="U39" i="1"/>
  <c r="U35" i="1"/>
  <c r="U31" i="1"/>
  <c r="U27" i="1"/>
  <c r="U23" i="1"/>
  <c r="U19" i="1"/>
  <c r="U17" i="1"/>
  <c r="X5" i="1"/>
  <c r="Z5" i="1"/>
  <c r="AB58" i="1"/>
  <c r="AB30" i="1"/>
  <c r="AB26" i="1"/>
  <c r="AB18" i="1"/>
  <c r="AB6" i="1"/>
  <c r="AB95" i="1"/>
  <c r="AB79" i="1"/>
  <c r="AB77" i="1"/>
  <c r="AB61" i="1"/>
  <c r="AB56" i="1"/>
  <c r="AB44" i="1"/>
  <c r="O13" i="1"/>
  <c r="T13" i="1" s="1"/>
  <c r="J5" i="1"/>
  <c r="AB72" i="1"/>
  <c r="U72" i="1"/>
  <c r="AB55" i="1"/>
  <c r="AB82" i="1"/>
  <c r="AB54" i="1"/>
  <c r="AB50" i="1"/>
  <c r="U6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0" i="1"/>
  <c r="U58" i="1"/>
  <c r="U56" i="1"/>
  <c r="U54" i="1"/>
  <c r="U52" i="1"/>
  <c r="U48" i="1"/>
  <c r="U46" i="1"/>
  <c r="U44" i="1"/>
  <c r="U41" i="1"/>
  <c r="U37" i="1"/>
  <c r="U33" i="1"/>
  <c r="U29" i="1"/>
  <c r="U25" i="1"/>
  <c r="U21" i="1"/>
  <c r="U14" i="1"/>
  <c r="U12" i="1"/>
  <c r="U10" i="1"/>
  <c r="U8" i="1"/>
  <c r="U50" i="1"/>
  <c r="U42" i="1"/>
  <c r="U43" i="1"/>
  <c r="K5" i="1"/>
  <c r="M5" i="1"/>
  <c r="AB11" i="1"/>
  <c r="U16" i="1"/>
  <c r="AB8" i="1"/>
  <c r="U61" i="1"/>
  <c r="U57" i="1"/>
  <c r="U53" i="1"/>
  <c r="U45" i="1"/>
  <c r="U13" i="1"/>
  <c r="U9" i="1"/>
  <c r="U49" i="1"/>
  <c r="U82" i="1"/>
  <c r="U66" i="1"/>
  <c r="U62" i="1"/>
  <c r="U55" i="1"/>
  <c r="U40" i="1"/>
  <c r="U38" i="1"/>
  <c r="U36" i="1"/>
  <c r="U34" i="1"/>
  <c r="U32" i="1"/>
  <c r="U30" i="1"/>
  <c r="U28" i="1"/>
  <c r="U26" i="1"/>
  <c r="U24" i="1"/>
  <c r="U22" i="1"/>
  <c r="U20" i="1"/>
  <c r="U18" i="1"/>
  <c r="AB63" i="1" l="1"/>
  <c r="AD5" i="1"/>
  <c r="AC5" i="1"/>
  <c r="AE5" i="1"/>
  <c r="AB47" i="1"/>
  <c r="AB16" i="1"/>
  <c r="O5" i="1"/>
  <c r="AB13" i="1" l="1"/>
  <c r="AB5" i="1" s="1"/>
  <c r="P5" i="1"/>
</calcChain>
</file>

<file path=xl/sharedStrings.xml><?xml version="1.0" encoding="utf-8"?>
<sst xmlns="http://schemas.openxmlformats.org/spreadsheetml/2006/main" count="245" uniqueCount="133">
  <si>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</si>
  <si>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</si>
  <si>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</si>
  <si>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</si>
  <si>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</si>
  <si>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</si>
  <si>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</si>
  <si>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</si>
  <si>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</si>
  <si>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</si>
  <si>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</si>
  <si>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</si>
  <si>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</si>
  <si>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</si>
  <si>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</si>
  <si>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</si>
  <si>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</si>
  <si>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</si>
  <si>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</si>
  <si>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</si>
  <si>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</si>
  <si>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</si>
  <si>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</si>
  <si>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</si>
  <si>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</si>
  <si>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</si>
  <si>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</si>
  <si>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</si>
  <si>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</si>
  <si>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</si>
  <si>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</si>
  <si>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</si>
  <si>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</si>
  <si>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</si>
  <si>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</si>
  <si>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</si>
  <si>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</si>
  <si>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</si>
  <si>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</si>
  <si>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</si>
  <si>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</si>
  <si>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</si>
  <si>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</si>
  <si>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</si>
  <si>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</si>
  <si>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</si>
  <si>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</si>
  <si>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</si>
  <si>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</si>
  <si>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</si>
  <si>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</si>
  <si>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</si>
  <si>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</si>
  <si>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</si>
  <si>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</si>
  <si>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</si>
  <si>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</si>
  <si>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</si>
  <si>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</si>
  <si>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</si>
  <si>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</si>
  <si>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</si>
  <si>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</si>
  <si>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366 Сосиски Сочинки по-баварски ТМ Стародворье в обол полиам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</si>
  <si>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</si>
  <si>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</si>
  <si>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</si>
  <si>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</si>
  <si>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</si>
  <si>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057  Колбаса Докторская Дугушка, вектор 0.4 кг, ТМ Стародворье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</si>
  <si>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</si>
  <si>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</si>
  <si>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</si>
  <si>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</si>
  <si>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</si>
  <si>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</si>
  <si>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</si>
  <si>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</si>
  <si>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</si>
  <si>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</si>
  <si>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</si>
  <si>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</si>
  <si>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</si>
  <si>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</si>
  <si>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</si>
  <si>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</si>
  <si>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</si>
  <si>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</si>
  <si>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</si>
  <si>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</si>
  <si>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</si>
  <si>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</si>
  <si>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</si>
  <si>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</si>
  <si>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</si>
  <si>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</si>
  <si>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</si>
  <si>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</si>
  <si>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</si>
  <si>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</si>
  <si>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</si>
  <si>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</si>
  <si>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</si>
  <si>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</si>
  <si>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</si>
  <si>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</si>
  <si>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</si>
  <si>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</si>
  <si>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</si>
  <si>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</si>
  <si>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</si>
  <si>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</si>
  <si>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</si>
  <si>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</si>
  <si>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</si>
  <si>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</si>
  <si>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09,08</t>
  </si>
  <si>
    <t>ср 16,08</t>
  </si>
  <si>
    <t>коментарий</t>
  </si>
  <si>
    <t>вес</t>
  </si>
  <si>
    <t>Гермес</t>
  </si>
  <si>
    <t>ср 23,08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</si>
  <si>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</si>
  <si>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</si>
  <si>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</si>
  <si>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</si>
  <si>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Сард Сочинки/0,4 ,</t>
  </si>
  <si>
    <t xml:space="preserve"> 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</si>
  <si>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</si>
  <si>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</si>
  <si>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234  Колбаса Нежная, п/а, ВЕС, ТМ КОЛБАСНЫЙ СТАНДАРТ ВсхЗв ПОКОМ</t>
  </si>
  <si>
    <t>30,08,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</si>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</sst>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0" xfId="0" applyNumberFormat="1" applyFill="1"/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/>
    <xf numFmtId="164" fontId="0" fillId="9" borderId="3" xfId="0" applyNumberFormat="1" applyFill="1" applyBorder="1" applyAlignment="1"/>
    <xf numFmtId="164" fontId="0" fillId="10" borderId="0" xfId="0" applyNumberFormat="1" applyFill="1"/>
    <xf numFmtId="164" fontId="0" fillId="11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4;&#1086;&#1085;&#1077;&#1094;&#1082;%20&#1050;&#1048;/&#1076;&#1074;%2023,08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30,08,23%20&#1092;&#1080;&#1083;&#1080;&#1072;&#1083;&#1099;/&#1089;&#1090;&#1072;&#1090;&#1099;/&#1087;&#1088;&#1086;&#1076;&#1072;&#1078;&#1080;%20&#1043;&#1077;&#1088;&#1084;&#1077;&#1089;%2024,08,23-30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  <cell r="T3" t="str">
            <v>запас</v>
          </cell>
          <cell r="U3" t="str">
            <v>запас без заказа</v>
          </cell>
          <cell r="V3" t="str">
            <v>кон ост</v>
          </cell>
          <cell r="W3" t="str">
            <v>опт</v>
          </cell>
          <cell r="X3" t="str">
            <v>ср 09,08</v>
          </cell>
          <cell r="Y3" t="str">
            <v>ср 16,08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 t="str">
            <v>Гермес</v>
          </cell>
          <cell r="L4"/>
          <cell r="M4"/>
          <cell r="N4"/>
          <cell r="O4"/>
          <cell r="P4"/>
          <cell r="S4" t="str">
            <v>Гермес</v>
          </cell>
        </row>
        <row r="5">
          <cell r="A5"/>
          <cell r="B5"/>
          <cell r="C5"/>
          <cell r="D5"/>
          <cell r="E5">
            <v>35520.608999999997</v>
          </cell>
          <cell r="F5">
            <v>32547.288</v>
          </cell>
          <cell r="G5"/>
          <cell r="H5">
            <v>0</v>
          </cell>
          <cell r="I5">
            <v>0</v>
          </cell>
          <cell r="J5">
            <v>25364.161</v>
          </cell>
          <cell r="K5">
            <v>10156.448</v>
          </cell>
          <cell r="L5">
            <v>0</v>
          </cell>
          <cell r="M5">
            <v>0</v>
          </cell>
          <cell r="N5">
            <v>12845</v>
          </cell>
          <cell r="O5">
            <v>5042.6321999999991</v>
          </cell>
          <cell r="P5">
            <v>15419.54</v>
          </cell>
          <cell r="Q5">
            <v>19505</v>
          </cell>
          <cell r="R5">
            <v>0</v>
          </cell>
          <cell r="S5">
            <v>0</v>
          </cell>
          <cell r="X5">
            <v>4553.0536000000002</v>
          </cell>
          <cell r="Y5">
            <v>5017.0102000000015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2.6850000000000001</v>
          </cell>
          <cell r="D6">
            <v>420.60500000000002</v>
          </cell>
          <cell r="E6">
            <v>6.7549999999999999</v>
          </cell>
          <cell r="F6">
            <v>413.85</v>
          </cell>
          <cell r="G6">
            <v>1</v>
          </cell>
          <cell r="J6">
            <v>6.7549999999999999</v>
          </cell>
          <cell r="N6">
            <v>0</v>
          </cell>
          <cell r="O6">
            <v>1.351</v>
          </cell>
          <cell r="P6"/>
          <cell r="T6">
            <v>306.32864544781643</v>
          </cell>
          <cell r="U6">
            <v>306.32864544781643</v>
          </cell>
          <cell r="X6">
            <v>17.543799999999997</v>
          </cell>
          <cell r="Y6">
            <v>42.249600000000001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/>
          <cell r="D7">
            <v>406.613</v>
          </cell>
          <cell r="E7">
            <v>241.95099999999999</v>
          </cell>
          <cell r="F7">
            <v>164.36199999999999</v>
          </cell>
          <cell r="G7">
            <v>1</v>
          </cell>
          <cell r="J7">
            <v>241.95099999999999</v>
          </cell>
          <cell r="N7">
            <v>0</v>
          </cell>
          <cell r="O7">
            <v>48.3902</v>
          </cell>
          <cell r="P7">
            <v>319.53999999999996</v>
          </cell>
          <cell r="Q7">
            <v>200</v>
          </cell>
          <cell r="T7">
            <v>14.133068265888546</v>
          </cell>
          <cell r="U7">
            <v>3.3965968315898674</v>
          </cell>
          <cell r="X7">
            <v>55.482000000000006</v>
          </cell>
          <cell r="Y7">
            <v>13.4612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4.0720000000000001</v>
          </cell>
          <cell r="D8">
            <v>492.22699999999998</v>
          </cell>
          <cell r="E8">
            <v>253.36600000000001</v>
          </cell>
          <cell r="F8">
            <v>236.22900000000001</v>
          </cell>
          <cell r="G8">
            <v>1</v>
          </cell>
          <cell r="J8">
            <v>253.36600000000001</v>
          </cell>
          <cell r="N8">
            <v>35</v>
          </cell>
          <cell r="O8">
            <v>50.673200000000001</v>
          </cell>
          <cell r="P8">
            <v>230</v>
          </cell>
          <cell r="Q8">
            <v>210</v>
          </cell>
          <cell r="T8">
            <v>14.03560461940434</v>
          </cell>
          <cell r="U8">
            <v>5.3525137548053019</v>
          </cell>
          <cell r="X8">
            <v>54.868200000000002</v>
          </cell>
          <cell r="Y8">
            <v>53.610799999999998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-1.1499999999999999</v>
          </cell>
          <cell r="D9">
            <v>809.404</v>
          </cell>
          <cell r="E9">
            <v>736.29399999999998</v>
          </cell>
          <cell r="F9">
            <v>11.147</v>
          </cell>
          <cell r="G9">
            <v>1</v>
          </cell>
          <cell r="J9">
            <v>736.29399999999998</v>
          </cell>
          <cell r="N9">
            <v>400</v>
          </cell>
          <cell r="O9">
            <v>147.25880000000001</v>
          </cell>
          <cell r="P9">
            <v>1050</v>
          </cell>
          <cell r="Q9">
            <v>650</v>
          </cell>
          <cell r="T9">
            <v>14.336304519661981</v>
          </cell>
          <cell r="U9">
            <v>2.7920029227455334</v>
          </cell>
          <cell r="X9">
            <v>114.28720000000001</v>
          </cell>
          <cell r="Y9">
            <v>72.561800000000005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/>
          <cell r="D10">
            <v>281.846</v>
          </cell>
          <cell r="E10">
            <v>9.109</v>
          </cell>
          <cell r="F10">
            <v>272.73700000000002</v>
          </cell>
          <cell r="G10">
            <v>0</v>
          </cell>
          <cell r="J10">
            <v>9.109</v>
          </cell>
          <cell r="N10">
            <v>0</v>
          </cell>
          <cell r="O10">
            <v>1.8218000000000001</v>
          </cell>
          <cell r="P10"/>
          <cell r="T10">
            <v>149.70743220990229</v>
          </cell>
          <cell r="U10">
            <v>149.70743220990229</v>
          </cell>
          <cell r="X10">
            <v>0</v>
          </cell>
          <cell r="Y10">
            <v>0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C11">
            <v>-0.8</v>
          </cell>
          <cell r="D11">
            <v>110.8</v>
          </cell>
          <cell r="E11">
            <v>47</v>
          </cell>
          <cell r="F11">
            <v>63</v>
          </cell>
          <cell r="G11">
            <v>0.4</v>
          </cell>
          <cell r="J11">
            <v>47</v>
          </cell>
          <cell r="N11">
            <v>0</v>
          </cell>
          <cell r="O11">
            <v>9.4</v>
          </cell>
          <cell r="P11">
            <v>30</v>
          </cell>
          <cell r="Q11">
            <v>40</v>
          </cell>
          <cell r="T11">
            <v>14.148936170212766</v>
          </cell>
          <cell r="U11">
            <v>6.7021276595744679</v>
          </cell>
          <cell r="X11">
            <v>9.8000000000000007</v>
          </cell>
          <cell r="Y11">
            <v>-0.16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C12"/>
          <cell r="D12">
            <v>112</v>
          </cell>
          <cell r="E12">
            <v>2</v>
          </cell>
          <cell r="F12">
            <v>110</v>
          </cell>
          <cell r="G12">
            <v>0.35</v>
          </cell>
          <cell r="J12">
            <v>2</v>
          </cell>
          <cell r="N12">
            <v>0</v>
          </cell>
          <cell r="O12">
            <v>0.4</v>
          </cell>
          <cell r="P12"/>
          <cell r="T12">
            <v>275</v>
          </cell>
          <cell r="U12">
            <v>275</v>
          </cell>
          <cell r="X12">
            <v>0</v>
          </cell>
          <cell r="Y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/>
          <cell r="D13">
            <v>381</v>
          </cell>
          <cell r="E13">
            <v>371</v>
          </cell>
          <cell r="F13">
            <v>10</v>
          </cell>
          <cell r="G13">
            <v>0.5</v>
          </cell>
          <cell r="J13">
            <v>23</v>
          </cell>
          <cell r="K13">
            <v>348</v>
          </cell>
          <cell r="N13">
            <v>15</v>
          </cell>
          <cell r="O13">
            <v>4.5999999999999996</v>
          </cell>
          <cell r="P13">
            <v>20</v>
          </cell>
          <cell r="Q13">
            <v>20</v>
          </cell>
          <cell r="T13">
            <v>14.130434782608697</v>
          </cell>
          <cell r="U13">
            <v>5.4347826086956523</v>
          </cell>
          <cell r="X13">
            <v>0</v>
          </cell>
          <cell r="Y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13</v>
          </cell>
          <cell r="D14">
            <v>856</v>
          </cell>
          <cell r="E14">
            <v>449</v>
          </cell>
          <cell r="F14">
            <v>413</v>
          </cell>
          <cell r="G14">
            <v>0.45</v>
          </cell>
          <cell r="J14">
            <v>449</v>
          </cell>
          <cell r="N14">
            <v>0</v>
          </cell>
          <cell r="O14">
            <v>89.8</v>
          </cell>
          <cell r="P14">
            <v>450</v>
          </cell>
          <cell r="Q14">
            <v>400</v>
          </cell>
          <cell r="T14">
            <v>14.064587973273943</v>
          </cell>
          <cell r="U14">
            <v>4.5991091314031181</v>
          </cell>
          <cell r="X14">
            <v>77.8</v>
          </cell>
          <cell r="Y14">
            <v>87.8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3</v>
          </cell>
          <cell r="D15">
            <v>924</v>
          </cell>
          <cell r="E15">
            <v>567</v>
          </cell>
          <cell r="F15">
            <v>360</v>
          </cell>
          <cell r="G15">
            <v>0.45</v>
          </cell>
          <cell r="J15">
            <v>567</v>
          </cell>
          <cell r="N15">
            <v>0</v>
          </cell>
          <cell r="O15">
            <v>113.4</v>
          </cell>
          <cell r="P15">
            <v>720</v>
          </cell>
          <cell r="Q15">
            <v>510</v>
          </cell>
          <cell r="T15">
            <v>14.02116402116402</v>
          </cell>
          <cell r="U15">
            <v>3.1746031746031744</v>
          </cell>
          <cell r="X15">
            <v>113.4</v>
          </cell>
          <cell r="Y15">
            <v>1.4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  <cell r="C16"/>
          <cell r="D16">
            <v>102</v>
          </cell>
          <cell r="E16">
            <v>2</v>
          </cell>
          <cell r="F16">
            <v>100</v>
          </cell>
          <cell r="G16">
            <v>0.35</v>
          </cell>
          <cell r="J16">
            <v>2</v>
          </cell>
          <cell r="N16">
            <v>0</v>
          </cell>
          <cell r="O16">
            <v>0.4</v>
          </cell>
          <cell r="P16"/>
          <cell r="T16">
            <v>250</v>
          </cell>
          <cell r="U16">
            <v>250</v>
          </cell>
          <cell r="X16">
            <v>0</v>
          </cell>
          <cell r="Y16">
            <v>0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  <cell r="C17">
            <v>23</v>
          </cell>
          <cell r="D17">
            <v>342</v>
          </cell>
          <cell r="E17">
            <v>322</v>
          </cell>
          <cell r="F17">
            <v>41</v>
          </cell>
          <cell r="G17">
            <v>0.4</v>
          </cell>
          <cell r="J17">
            <v>2</v>
          </cell>
          <cell r="K17">
            <v>320</v>
          </cell>
          <cell r="N17">
            <v>0</v>
          </cell>
          <cell r="O17">
            <v>0.4</v>
          </cell>
          <cell r="P17"/>
          <cell r="T17">
            <v>102.5</v>
          </cell>
          <cell r="U17">
            <v>102.5</v>
          </cell>
          <cell r="X17">
            <v>2.6</v>
          </cell>
          <cell r="Y17">
            <v>1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  <cell r="C18"/>
          <cell r="D18">
            <v>225</v>
          </cell>
          <cell r="E18">
            <v>225</v>
          </cell>
          <cell r="F18"/>
          <cell r="G18">
            <v>0.17</v>
          </cell>
          <cell r="J18">
            <v>0</v>
          </cell>
          <cell r="K18">
            <v>225</v>
          </cell>
          <cell r="N18">
            <v>0</v>
          </cell>
          <cell r="O18">
            <v>0</v>
          </cell>
          <cell r="P18">
            <v>0</v>
          </cell>
          <cell r="T18" t="e">
            <v>#DIV/0!</v>
          </cell>
          <cell r="U18" t="e">
            <v>#DIV/0!</v>
          </cell>
          <cell r="X18">
            <v>0</v>
          </cell>
          <cell r="Y18">
            <v>0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  <cell r="C19"/>
          <cell r="D19">
            <v>48</v>
          </cell>
          <cell r="E19">
            <v>48</v>
          </cell>
          <cell r="F19"/>
          <cell r="G19">
            <v>0.45</v>
          </cell>
          <cell r="J19">
            <v>0</v>
          </cell>
          <cell r="K19">
            <v>48</v>
          </cell>
          <cell r="N19">
            <v>0</v>
          </cell>
          <cell r="O19">
            <v>0</v>
          </cell>
          <cell r="P19">
            <v>0</v>
          </cell>
          <cell r="T19" t="e">
            <v>#DIV/0!</v>
          </cell>
          <cell r="U19" t="e">
            <v>#DIV/0!</v>
          </cell>
          <cell r="X19">
            <v>0</v>
          </cell>
          <cell r="Y19">
            <v>0</v>
          </cell>
        </row>
        <row r="20">
          <cell r="A20" t="str">
            <v>055  Колбаса вареная Филейбургская, 0,45 кг, БАВАРУШКА ПОКОМ</v>
          </cell>
          <cell r="B20" t="str">
            <v>шт</v>
          </cell>
          <cell r="C20"/>
          <cell r="D20">
            <v>192</v>
          </cell>
          <cell r="E20">
            <v>192</v>
          </cell>
          <cell r="F20"/>
          <cell r="G20">
            <v>0.45</v>
          </cell>
          <cell r="J20">
            <v>0</v>
          </cell>
          <cell r="K20">
            <v>192</v>
          </cell>
          <cell r="N20">
            <v>0</v>
          </cell>
          <cell r="O20">
            <v>0</v>
          </cell>
          <cell r="P20">
            <v>0</v>
          </cell>
          <cell r="T20" t="e">
            <v>#DIV/0!</v>
          </cell>
          <cell r="U20" t="e">
            <v>#DIV/0!</v>
          </cell>
          <cell r="X20">
            <v>0</v>
          </cell>
          <cell r="Y20">
            <v>0</v>
          </cell>
        </row>
        <row r="21">
          <cell r="A21" t="str">
            <v>057  Колбаса Докторская Дугушка, вектор 0.4 кг, ТМ Стародворье    ПОКОМ</v>
          </cell>
          <cell r="B21" t="str">
            <v>шт</v>
          </cell>
          <cell r="C21"/>
          <cell r="D21">
            <v>359</v>
          </cell>
          <cell r="E21">
            <v>357</v>
          </cell>
          <cell r="F21">
            <v>2</v>
          </cell>
          <cell r="G21">
            <v>0.4</v>
          </cell>
          <cell r="J21">
            <v>3</v>
          </cell>
          <cell r="K21">
            <v>354</v>
          </cell>
          <cell r="N21">
            <v>0</v>
          </cell>
          <cell r="O21">
            <v>0</v>
          </cell>
          <cell r="P21"/>
          <cell r="T21" t="e">
            <v>#DIV/0!</v>
          </cell>
          <cell r="U21" t="e">
            <v>#DIV/0!</v>
          </cell>
          <cell r="X21">
            <v>0</v>
          </cell>
          <cell r="Y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C22">
            <v>44</v>
          </cell>
          <cell r="D22">
            <v>80</v>
          </cell>
          <cell r="E22">
            <v>40</v>
          </cell>
          <cell r="F22">
            <v>82</v>
          </cell>
          <cell r="G22">
            <v>0.5</v>
          </cell>
          <cell r="J22">
            <v>40</v>
          </cell>
          <cell r="N22">
            <v>15</v>
          </cell>
          <cell r="O22">
            <v>8</v>
          </cell>
          <cell r="P22"/>
          <cell r="Q22">
            <v>20</v>
          </cell>
          <cell r="T22">
            <v>14.625</v>
          </cell>
          <cell r="U22">
            <v>12.125</v>
          </cell>
          <cell r="X22">
            <v>7.8</v>
          </cell>
          <cell r="Y22">
            <v>11.4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C23"/>
          <cell r="D23">
            <v>440</v>
          </cell>
          <cell r="E23">
            <v>440</v>
          </cell>
          <cell r="F23"/>
          <cell r="G23">
            <v>0.5</v>
          </cell>
          <cell r="J23">
            <v>0</v>
          </cell>
          <cell r="K23">
            <v>440</v>
          </cell>
          <cell r="N23">
            <v>0</v>
          </cell>
          <cell r="O23">
            <v>0</v>
          </cell>
          <cell r="P23">
            <v>0</v>
          </cell>
          <cell r="T23" t="e">
            <v>#DIV/0!</v>
          </cell>
          <cell r="U23" t="e">
            <v>#DIV/0!</v>
          </cell>
          <cell r="X23">
            <v>0</v>
          </cell>
          <cell r="Y23">
            <v>0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C24"/>
          <cell r="D24">
            <v>290</v>
          </cell>
          <cell r="E24">
            <v>290</v>
          </cell>
          <cell r="F24"/>
          <cell r="G24">
            <v>0.5</v>
          </cell>
          <cell r="J24">
            <v>0</v>
          </cell>
          <cell r="K24">
            <v>290</v>
          </cell>
          <cell r="N24">
            <v>0</v>
          </cell>
          <cell r="O24">
            <v>0</v>
          </cell>
          <cell r="P24">
            <v>0</v>
          </cell>
          <cell r="T24" t="e">
            <v>#DIV/0!</v>
          </cell>
          <cell r="U24" t="e">
            <v>#DIV/0!</v>
          </cell>
          <cell r="X24">
            <v>0</v>
          </cell>
          <cell r="Y24">
            <v>0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C25"/>
          <cell r="D25">
            <v>294</v>
          </cell>
          <cell r="E25">
            <v>276</v>
          </cell>
          <cell r="F25">
            <v>18</v>
          </cell>
          <cell r="G25">
            <v>0.3</v>
          </cell>
          <cell r="J25">
            <v>24</v>
          </cell>
          <cell r="K25">
            <v>252</v>
          </cell>
          <cell r="N25">
            <v>0</v>
          </cell>
          <cell r="O25">
            <v>4.8</v>
          </cell>
          <cell r="P25">
            <v>30</v>
          </cell>
          <cell r="Q25">
            <v>20</v>
          </cell>
          <cell r="T25">
            <v>14.166666666666668</v>
          </cell>
          <cell r="U25">
            <v>3.75</v>
          </cell>
          <cell r="X25">
            <v>4.8</v>
          </cell>
          <cell r="Y25">
            <v>0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C26"/>
          <cell r="D26">
            <v>330</v>
          </cell>
          <cell r="E26">
            <v>330</v>
          </cell>
          <cell r="F26"/>
          <cell r="G26">
            <v>0.4</v>
          </cell>
          <cell r="J26">
            <v>0</v>
          </cell>
          <cell r="K26">
            <v>330</v>
          </cell>
          <cell r="N26">
            <v>0</v>
          </cell>
          <cell r="O26">
            <v>0</v>
          </cell>
          <cell r="P26">
            <v>0</v>
          </cell>
          <cell r="T26" t="e">
            <v>#DIV/0!</v>
          </cell>
          <cell r="U26" t="e">
            <v>#DIV/0!</v>
          </cell>
          <cell r="X26">
            <v>0</v>
          </cell>
          <cell r="Y26">
            <v>0</v>
          </cell>
        </row>
        <row r="27">
          <cell r="A27" t="str">
            <v>068  Колбаса Особая ТМ Особый рецепт, 0,5 кг, ПОКОМ</v>
          </cell>
          <cell r="B27" t="str">
            <v>шт</v>
          </cell>
          <cell r="C27">
            <v>9</v>
          </cell>
          <cell r="D27"/>
          <cell r="E27">
            <v>1</v>
          </cell>
          <cell r="F27">
            <v>8</v>
          </cell>
          <cell r="G27">
            <v>0</v>
          </cell>
          <cell r="J27">
            <v>1</v>
          </cell>
          <cell r="N27">
            <v>0</v>
          </cell>
          <cell r="O27">
            <v>0.2</v>
          </cell>
          <cell r="P27"/>
          <cell r="T27">
            <v>40</v>
          </cell>
          <cell r="U27">
            <v>40</v>
          </cell>
          <cell r="X27">
            <v>1.2</v>
          </cell>
          <cell r="Y27">
            <v>0.8</v>
          </cell>
        </row>
        <row r="28">
          <cell r="A28" t="str">
            <v>079  Колбаса Сервелат Кремлевский,  0.35 кг, ПОКОМ</v>
          </cell>
          <cell r="B28" t="str">
            <v>шт</v>
          </cell>
          <cell r="C28"/>
          <cell r="D28">
            <v>48</v>
          </cell>
          <cell r="E28">
            <v>1</v>
          </cell>
          <cell r="F28">
            <v>47</v>
          </cell>
          <cell r="G28">
            <v>0</v>
          </cell>
          <cell r="J28">
            <v>1</v>
          </cell>
          <cell r="N28">
            <v>0</v>
          </cell>
          <cell r="O28">
            <v>0.2</v>
          </cell>
          <cell r="P28"/>
          <cell r="T28">
            <v>235</v>
          </cell>
          <cell r="U28">
            <v>235</v>
          </cell>
          <cell r="X28">
            <v>0</v>
          </cell>
          <cell r="Y28">
            <v>0</v>
          </cell>
        </row>
        <row r="29">
          <cell r="A29" t="str">
            <v>084  Колбаски Баварские копченые, NDX в МГС 0,28 кг, ТМ Стародворье  ПОКОМ</v>
          </cell>
          <cell r="B29" t="str">
            <v>шт</v>
          </cell>
          <cell r="C29">
            <v>35</v>
          </cell>
          <cell r="D29">
            <v>632</v>
          </cell>
          <cell r="E29">
            <v>380</v>
          </cell>
          <cell r="F29">
            <v>274</v>
          </cell>
          <cell r="G29">
            <v>0.28000000000000003</v>
          </cell>
          <cell r="J29">
            <v>152</v>
          </cell>
          <cell r="K29">
            <v>228</v>
          </cell>
          <cell r="N29">
            <v>0</v>
          </cell>
          <cell r="O29">
            <v>30.4</v>
          </cell>
          <cell r="P29">
            <v>30</v>
          </cell>
          <cell r="Q29">
            <v>130</v>
          </cell>
          <cell r="T29">
            <v>14.276315789473685</v>
          </cell>
          <cell r="U29">
            <v>9.0131578947368425</v>
          </cell>
          <cell r="X29">
            <v>46</v>
          </cell>
          <cell r="Y29">
            <v>31</v>
          </cell>
        </row>
        <row r="30">
          <cell r="A30" t="str">
            <v>091  Сардельки Баварские, МГС 0.38кг, ТМ Стародворье  ПОКОМ</v>
          </cell>
          <cell r="B30" t="str">
            <v>шт</v>
          </cell>
          <cell r="C30"/>
          <cell r="D30">
            <v>96</v>
          </cell>
          <cell r="E30">
            <v>96</v>
          </cell>
          <cell r="F30"/>
          <cell r="G30">
            <v>0.38</v>
          </cell>
          <cell r="J30">
            <v>0</v>
          </cell>
          <cell r="K30">
            <v>96</v>
          </cell>
          <cell r="N30">
            <v>0</v>
          </cell>
          <cell r="O30">
            <v>0</v>
          </cell>
          <cell r="P30">
            <v>0</v>
          </cell>
          <cell r="T30" t="e">
            <v>#DIV/0!</v>
          </cell>
          <cell r="U30" t="e">
            <v>#DIV/0!</v>
          </cell>
          <cell r="X30">
            <v>0</v>
          </cell>
          <cell r="Y30">
            <v>0</v>
          </cell>
        </row>
        <row r="31">
          <cell r="A31" t="str">
            <v>092  Сосиски Баварские с сыром,  0.42кг,ПОКОМ</v>
          </cell>
          <cell r="B31" t="str">
            <v>шт</v>
          </cell>
          <cell r="C31"/>
          <cell r="D31">
            <v>408</v>
          </cell>
          <cell r="E31">
            <v>394</v>
          </cell>
          <cell r="F31">
            <v>14</v>
          </cell>
          <cell r="G31">
            <v>0.42</v>
          </cell>
          <cell r="J31">
            <v>40</v>
          </cell>
          <cell r="K31">
            <v>354</v>
          </cell>
          <cell r="N31">
            <v>0</v>
          </cell>
          <cell r="O31">
            <v>8</v>
          </cell>
          <cell r="P31">
            <v>60</v>
          </cell>
          <cell r="Q31">
            <v>40</v>
          </cell>
          <cell r="T31">
            <v>14.25</v>
          </cell>
          <cell r="U31">
            <v>1.75</v>
          </cell>
          <cell r="X31">
            <v>2.8</v>
          </cell>
          <cell r="Y31">
            <v>2.4</v>
          </cell>
        </row>
        <row r="32">
          <cell r="A32" t="str">
            <v>096  Сосиски Баварские,  0.42кг,ПОКОМ</v>
          </cell>
          <cell r="B32" t="str">
            <v>шт</v>
          </cell>
          <cell r="C32"/>
          <cell r="D32">
            <v>1759</v>
          </cell>
          <cell r="E32">
            <v>1449</v>
          </cell>
          <cell r="F32">
            <v>304</v>
          </cell>
          <cell r="G32">
            <v>0.42</v>
          </cell>
          <cell r="J32">
            <v>447</v>
          </cell>
          <cell r="K32">
            <v>1002</v>
          </cell>
          <cell r="N32">
            <v>0</v>
          </cell>
          <cell r="O32">
            <v>89.4</v>
          </cell>
          <cell r="P32">
            <v>550</v>
          </cell>
          <cell r="Q32">
            <v>400</v>
          </cell>
          <cell r="T32">
            <v>14.026845637583891</v>
          </cell>
          <cell r="U32">
            <v>3.4004474272930647</v>
          </cell>
          <cell r="X32">
            <v>94.2</v>
          </cell>
          <cell r="Y32">
            <v>1.6</v>
          </cell>
        </row>
        <row r="33">
          <cell r="A33" t="str">
            <v>100  Сосиски Баварушки, 0.6кг, БАВАРУШКА ПОКОМ</v>
          </cell>
          <cell r="B33" t="str">
            <v>шт</v>
          </cell>
          <cell r="C33"/>
          <cell r="D33">
            <v>180</v>
          </cell>
          <cell r="E33">
            <v>180</v>
          </cell>
          <cell r="F33"/>
          <cell r="G33">
            <v>0.6</v>
          </cell>
          <cell r="J33">
            <v>0</v>
          </cell>
          <cell r="K33">
            <v>180</v>
          </cell>
          <cell r="N33">
            <v>0</v>
          </cell>
          <cell r="O33">
            <v>0</v>
          </cell>
          <cell r="P33">
            <v>0</v>
          </cell>
          <cell r="T33" t="e">
            <v>#DIV/0!</v>
          </cell>
          <cell r="U33" t="e">
            <v>#DIV/0!</v>
          </cell>
          <cell r="X33">
            <v>0</v>
          </cell>
          <cell r="Y33">
            <v>0</v>
          </cell>
        </row>
        <row r="34">
          <cell r="A34" t="str">
            <v>102  Сосиски Ганноверские, амилюкс МГС, 0.6кг, ТМ Стародворье    ПОКОМ</v>
          </cell>
          <cell r="B34" t="str">
            <v>шт</v>
          </cell>
          <cell r="C34"/>
          <cell r="D34">
            <v>72</v>
          </cell>
          <cell r="E34">
            <v>8</v>
          </cell>
          <cell r="F34">
            <v>64</v>
          </cell>
          <cell r="G34">
            <v>0</v>
          </cell>
          <cell r="J34">
            <v>8</v>
          </cell>
          <cell r="N34">
            <v>0</v>
          </cell>
          <cell r="O34">
            <v>1.6</v>
          </cell>
          <cell r="P34"/>
          <cell r="T34">
            <v>40</v>
          </cell>
          <cell r="U34">
            <v>40</v>
          </cell>
          <cell r="X34">
            <v>0</v>
          </cell>
          <cell r="Y34">
            <v>0</v>
          </cell>
        </row>
        <row r="35">
          <cell r="A35" t="str">
            <v>108  Сосиски С сыром,  0.42кг,ядрена копоть ПОКОМ</v>
          </cell>
          <cell r="B35" t="str">
            <v>шт</v>
          </cell>
          <cell r="C35"/>
          <cell r="D35">
            <v>300</v>
          </cell>
          <cell r="E35">
            <v>300</v>
          </cell>
          <cell r="F35"/>
          <cell r="G35">
            <v>0.42</v>
          </cell>
          <cell r="J35">
            <v>0</v>
          </cell>
          <cell r="K35">
            <v>300</v>
          </cell>
          <cell r="N35">
            <v>0</v>
          </cell>
          <cell r="O35">
            <v>0</v>
          </cell>
          <cell r="P35">
            <v>0</v>
          </cell>
          <cell r="T35" t="e">
            <v>#DIV/0!</v>
          </cell>
          <cell r="U35" t="e">
            <v>#DIV/0!</v>
          </cell>
          <cell r="X35">
            <v>0</v>
          </cell>
          <cell r="Y35">
            <v>0</v>
          </cell>
        </row>
        <row r="36">
          <cell r="A36" t="str">
            <v>114  Сосиски Филейбургские с филе сочного окорока, 0,55 кг, БАВАРУШКА ПОКОМ</v>
          </cell>
          <cell r="B36" t="str">
            <v>шт</v>
          </cell>
          <cell r="C36"/>
          <cell r="D36">
            <v>243</v>
          </cell>
          <cell r="E36">
            <v>180</v>
          </cell>
          <cell r="F36">
            <v>63</v>
          </cell>
          <cell r="G36">
            <v>0.55000000000000004</v>
          </cell>
          <cell r="J36">
            <v>0</v>
          </cell>
          <cell r="K36">
            <v>180</v>
          </cell>
          <cell r="N36">
            <v>0</v>
          </cell>
          <cell r="O36">
            <v>0</v>
          </cell>
          <cell r="P36"/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</row>
        <row r="37">
          <cell r="A37" t="str">
            <v>115  Колбаса Салями Филейбургская зернистая, в/у 0,35 кг срез, БАВАРУШКА ПОКОМ</v>
          </cell>
          <cell r="B37" t="str">
            <v>шт</v>
          </cell>
          <cell r="C37"/>
          <cell r="D37">
            <v>191</v>
          </cell>
          <cell r="E37">
            <v>192</v>
          </cell>
          <cell r="F37">
            <v>-1</v>
          </cell>
          <cell r="G37">
            <v>0.35</v>
          </cell>
          <cell r="J37">
            <v>24</v>
          </cell>
          <cell r="K37">
            <v>168</v>
          </cell>
          <cell r="N37">
            <v>0</v>
          </cell>
          <cell r="O37">
            <v>0</v>
          </cell>
          <cell r="P37"/>
          <cell r="T37" t="e">
            <v>#DIV/0!</v>
          </cell>
          <cell r="U37" t="e">
            <v>#DIV/0!</v>
          </cell>
          <cell r="X37">
            <v>0</v>
          </cell>
          <cell r="Y37">
            <v>0</v>
          </cell>
        </row>
        <row r="38">
          <cell r="A38" t="str">
            <v>117  Колбаса Сервелат Филейбургский с ароматными пряностями, в/у 0,35 кг срез, БАВАРУШКА ПОКОМ</v>
          </cell>
          <cell r="B38" t="str">
            <v>шт</v>
          </cell>
          <cell r="C38"/>
          <cell r="D38">
            <v>163</v>
          </cell>
          <cell r="E38">
            <v>162</v>
          </cell>
          <cell r="F38">
            <v>1</v>
          </cell>
          <cell r="G38">
            <v>0.35</v>
          </cell>
          <cell r="J38">
            <v>0</v>
          </cell>
          <cell r="K38">
            <v>162</v>
          </cell>
          <cell r="N38">
            <v>0</v>
          </cell>
          <cell r="O38">
            <v>0</v>
          </cell>
          <cell r="P38"/>
          <cell r="T38" t="e">
            <v>#DIV/0!</v>
          </cell>
          <cell r="U38" t="e">
            <v>#DIV/0!</v>
          </cell>
          <cell r="X38">
            <v>0</v>
          </cell>
          <cell r="Y38">
            <v>0</v>
          </cell>
        </row>
        <row r="39">
          <cell r="A39" t="str">
            <v>118  Колбаса Сервелат Филейбургский с филе сочного окорока, в/у 0,35 кг срез, БАВАРУШКА ПОКОМ</v>
          </cell>
          <cell r="B39" t="str">
            <v>шт</v>
          </cell>
          <cell r="C39"/>
          <cell r="D39">
            <v>209</v>
          </cell>
          <cell r="E39">
            <v>206</v>
          </cell>
          <cell r="F39">
            <v>3</v>
          </cell>
          <cell r="G39">
            <v>0.35</v>
          </cell>
          <cell r="J39">
            <v>14</v>
          </cell>
          <cell r="K39">
            <v>192</v>
          </cell>
          <cell r="N39">
            <v>0</v>
          </cell>
          <cell r="O39">
            <v>0</v>
          </cell>
          <cell r="P39"/>
          <cell r="T39" t="e">
            <v>#DIV/0!</v>
          </cell>
          <cell r="U39" t="e">
            <v>#DIV/0!</v>
          </cell>
          <cell r="X39">
            <v>0</v>
          </cell>
          <cell r="Y39">
            <v>0</v>
          </cell>
        </row>
        <row r="40">
          <cell r="A40" t="str">
            <v>200  Ветчина Дугушка ТМ Стародворье, вектор в/у    ПОКОМ</v>
          </cell>
          <cell r="B40" t="str">
            <v>кг</v>
          </cell>
          <cell r="C40"/>
          <cell r="D40">
            <v>1408.403</v>
          </cell>
          <cell r="E40">
            <v>1121.345</v>
          </cell>
          <cell r="F40">
            <v>236.21600000000001</v>
          </cell>
          <cell r="G40">
            <v>1</v>
          </cell>
          <cell r="J40">
            <v>1121.345</v>
          </cell>
          <cell r="N40">
            <v>2500</v>
          </cell>
          <cell r="O40">
            <v>224.26900000000001</v>
          </cell>
          <cell r="P40"/>
          <cell r="Q40">
            <v>430</v>
          </cell>
          <cell r="T40">
            <v>14.11793872536998</v>
          </cell>
          <cell r="U40">
            <v>12.20059838854233</v>
          </cell>
          <cell r="X40">
            <v>165.49200000000002</v>
          </cell>
          <cell r="Y40">
            <v>148.24939999999998</v>
          </cell>
        </row>
        <row r="41">
          <cell r="A41" t="str">
            <v>201  Ветчина Нежная ТМ Особый рецепт, (2,5кг), ПОКОМ</v>
          </cell>
          <cell r="B41" t="str">
            <v>кг</v>
          </cell>
          <cell r="C41">
            <v>2769.0509999999999</v>
          </cell>
          <cell r="D41">
            <v>2816.721</v>
          </cell>
          <cell r="E41">
            <v>2608.078</v>
          </cell>
          <cell r="F41">
            <v>2744.1570000000002</v>
          </cell>
          <cell r="G41">
            <v>1</v>
          </cell>
          <cell r="J41">
            <v>2608.078</v>
          </cell>
          <cell r="N41">
            <v>1300</v>
          </cell>
          <cell r="O41">
            <v>521.61559999999997</v>
          </cell>
          <cell r="P41">
            <v>1000</v>
          </cell>
          <cell r="Q41">
            <v>3200</v>
          </cell>
          <cell r="T41">
            <v>15.805043024019987</v>
          </cell>
          <cell r="U41">
            <v>7.7531366009758917</v>
          </cell>
          <cell r="X41">
            <v>312.83139999999997</v>
          </cell>
          <cell r="Y41">
            <v>572.64279999999997</v>
          </cell>
        </row>
        <row r="42">
          <cell r="A42" t="str">
            <v>215  Колбаса Докторская ГОСТ Дугушка, ВЕС, ТМ Стародворье ПОКОМ</v>
          </cell>
          <cell r="B42" t="str">
            <v>кг</v>
          </cell>
          <cell r="C42">
            <v>3.5449999999999999</v>
          </cell>
          <cell r="D42">
            <v>95.93</v>
          </cell>
          <cell r="E42">
            <v>23.053999999999998</v>
          </cell>
          <cell r="F42">
            <v>65.713999999999999</v>
          </cell>
          <cell r="G42">
            <v>1</v>
          </cell>
          <cell r="J42">
            <v>23.053999999999998</v>
          </cell>
          <cell r="N42">
            <v>0</v>
          </cell>
          <cell r="O42">
            <v>4.6107999999999993</v>
          </cell>
          <cell r="P42"/>
          <cell r="T42">
            <v>14.252190509239179</v>
          </cell>
          <cell r="U42">
            <v>14.252190509239179</v>
          </cell>
          <cell r="X42">
            <v>11.8154</v>
          </cell>
          <cell r="Y42">
            <v>5.431</v>
          </cell>
        </row>
        <row r="43">
          <cell r="A43" t="str">
            <v>217  Колбаса Докторская Дугушка, ВЕС, НЕ ГОСТ, ТМ Стародворье ПОКОМ</v>
          </cell>
          <cell r="B43" t="str">
            <v>кг</v>
          </cell>
          <cell r="C43">
            <v>-0.86499999999999999</v>
          </cell>
          <cell r="D43">
            <v>2578.16</v>
          </cell>
          <cell r="E43">
            <v>971.00599999999997</v>
          </cell>
          <cell r="F43">
            <v>1519.3589999999999</v>
          </cell>
          <cell r="G43">
            <v>1</v>
          </cell>
          <cell r="J43">
            <v>971.00599999999997</v>
          </cell>
          <cell r="N43">
            <v>750</v>
          </cell>
          <cell r="O43">
            <v>194.2012</v>
          </cell>
          <cell r="P43"/>
          <cell r="Q43">
            <v>550</v>
          </cell>
          <cell r="T43">
            <v>14.517721826641647</v>
          </cell>
          <cell r="U43">
            <v>11.685607503970109</v>
          </cell>
          <cell r="X43">
            <v>205.29899999999998</v>
          </cell>
          <cell r="Y43">
            <v>283.0924</v>
          </cell>
        </row>
        <row r="44">
          <cell r="A44" t="str">
            <v>218  Колбаса Докторская оригинальная ТМ Особый рецепт БОЛЬШОЙ БАТОН, п/а ВЕС, ТМ Стародворье ПОКОМ</v>
          </cell>
          <cell r="B44" t="str">
            <v>кг</v>
          </cell>
          <cell r="C44">
            <v>2.5750000000000002</v>
          </cell>
          <cell r="D44">
            <v>2.5000000000000001E-2</v>
          </cell>
          <cell r="E44">
            <v>2.6</v>
          </cell>
          <cell r="F44"/>
          <cell r="G44">
            <v>0</v>
          </cell>
          <cell r="J44">
            <v>2.6</v>
          </cell>
          <cell r="N44">
            <v>0</v>
          </cell>
          <cell r="O44">
            <v>0.52</v>
          </cell>
          <cell r="P44"/>
          <cell r="T44">
            <v>0</v>
          </cell>
          <cell r="U44">
            <v>0</v>
          </cell>
          <cell r="X44">
            <v>0</v>
          </cell>
          <cell r="Y44">
            <v>1.018</v>
          </cell>
        </row>
        <row r="45">
          <cell r="A45" t="str">
            <v>219  Колбаса Докторская Особая ТМ Особый рецепт, ВЕС  ПОКОМ</v>
          </cell>
          <cell r="B45" t="str">
            <v>кг</v>
          </cell>
          <cell r="C45">
            <v>2249.442</v>
          </cell>
          <cell r="D45">
            <v>8995.9050000000007</v>
          </cell>
          <cell r="E45">
            <v>1901.1510000000001</v>
          </cell>
          <cell r="F45">
            <v>8903.9429999999993</v>
          </cell>
          <cell r="G45">
            <v>1</v>
          </cell>
          <cell r="J45">
            <v>1901.1510000000001</v>
          </cell>
          <cell r="N45">
            <v>1300</v>
          </cell>
          <cell r="O45">
            <v>380.23020000000002</v>
          </cell>
          <cell r="P45"/>
          <cell r="T45">
            <v>26.836224476645985</v>
          </cell>
          <cell r="U45">
            <v>26.836224476645985</v>
          </cell>
          <cell r="X45">
            <v>515.13040000000001</v>
          </cell>
          <cell r="Y45">
            <v>1075.1712</v>
          </cell>
        </row>
        <row r="46">
          <cell r="A46" t="str">
            <v>220  Колбаса Докторская по-стародворски, амифлекс, ВЕС,   ПОКОМ</v>
          </cell>
          <cell r="B46" t="str">
            <v>кг</v>
          </cell>
          <cell r="C46">
            <v>385.59800000000001</v>
          </cell>
          <cell r="D46">
            <v>5.2619999999999996</v>
          </cell>
          <cell r="E46">
            <v>73.641000000000005</v>
          </cell>
          <cell r="F46">
            <v>204.631</v>
          </cell>
          <cell r="G46">
            <v>0</v>
          </cell>
          <cell r="J46">
            <v>73.641000000000005</v>
          </cell>
          <cell r="N46">
            <v>0</v>
          </cell>
          <cell r="O46">
            <v>14.728200000000001</v>
          </cell>
          <cell r="P46"/>
          <cell r="T46">
            <v>13.893822734617943</v>
          </cell>
          <cell r="U46">
            <v>13.893822734617943</v>
          </cell>
          <cell r="X46">
            <v>18.318000000000001</v>
          </cell>
          <cell r="Y46">
            <v>45.877600000000001</v>
          </cell>
        </row>
        <row r="47">
          <cell r="A47" t="str">
            <v>225  Колбаса Дугушка со шпиком, ВЕС, ТМ Стародворье   ПОКОМ</v>
          </cell>
          <cell r="B47" t="str">
            <v>кг</v>
          </cell>
          <cell r="C47"/>
          <cell r="D47">
            <v>407.685</v>
          </cell>
          <cell r="E47">
            <v>78.221000000000004</v>
          </cell>
          <cell r="F47">
            <v>329.464</v>
          </cell>
          <cell r="G47">
            <v>1</v>
          </cell>
          <cell r="J47">
            <v>78.221000000000004</v>
          </cell>
          <cell r="N47">
            <v>0</v>
          </cell>
          <cell r="O47">
            <v>15.644200000000001</v>
          </cell>
          <cell r="P47"/>
          <cell r="T47">
            <v>21.059817696015134</v>
          </cell>
          <cell r="U47">
            <v>21.059817696015134</v>
          </cell>
          <cell r="X47">
            <v>30.349</v>
          </cell>
          <cell r="Y47">
            <v>40.539400000000001</v>
          </cell>
        </row>
        <row r="48">
          <cell r="A48" t="str">
            <v>229  Колбаса Молочная Дугушка, в/у, ВЕС, ТМ Стародворье   ПОКОМ</v>
          </cell>
          <cell r="B48" t="str">
            <v>кг</v>
          </cell>
          <cell r="C48"/>
          <cell r="D48">
            <v>1904.0609999999999</v>
          </cell>
          <cell r="E48">
            <v>1806.855</v>
          </cell>
          <cell r="F48">
            <v>6.0730000000000004</v>
          </cell>
          <cell r="G48">
            <v>1</v>
          </cell>
          <cell r="J48">
            <v>1806.855</v>
          </cell>
          <cell r="N48">
            <v>2000</v>
          </cell>
          <cell r="O48">
            <v>361.37099999999998</v>
          </cell>
          <cell r="P48">
            <v>1500</v>
          </cell>
          <cell r="Q48">
            <v>1800</v>
          </cell>
          <cell r="T48">
            <v>14.683173248545126</v>
          </cell>
          <cell r="U48">
            <v>5.5512838606307646</v>
          </cell>
          <cell r="X48">
            <v>251.108</v>
          </cell>
          <cell r="Y48">
            <v>19.1126</v>
          </cell>
        </row>
        <row r="49">
          <cell r="A49" t="str">
            <v>230  Колбаса Молочная Особая ТМ Особый рецепт, п/а, ВЕС. ПОКОМ</v>
          </cell>
          <cell r="B49" t="str">
            <v>кг</v>
          </cell>
          <cell r="C49">
            <v>23.76</v>
          </cell>
          <cell r="D49">
            <v>6253.3580000000002</v>
          </cell>
          <cell r="E49">
            <v>2309.9180000000001</v>
          </cell>
          <cell r="F49">
            <v>3940.3449999999998</v>
          </cell>
          <cell r="G49">
            <v>1</v>
          </cell>
          <cell r="J49">
            <v>2309.9180000000001</v>
          </cell>
          <cell r="N49">
            <v>1000</v>
          </cell>
          <cell r="O49">
            <v>461.98360000000002</v>
          </cell>
          <cell r="P49"/>
          <cell r="Q49">
            <v>2000</v>
          </cell>
          <cell r="T49">
            <v>15.022925056214115</v>
          </cell>
          <cell r="U49">
            <v>10.69376705147109</v>
          </cell>
          <cell r="X49">
            <v>426.30919999999998</v>
          </cell>
          <cell r="Y49">
            <v>569.52359999999999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C50">
            <v>23.57</v>
          </cell>
          <cell r="D50">
            <v>2274.085</v>
          </cell>
          <cell r="E50">
            <v>1194.1400000000001</v>
          </cell>
          <cell r="F50">
            <v>1079.9380000000001</v>
          </cell>
          <cell r="G50">
            <v>1</v>
          </cell>
          <cell r="J50">
            <v>1194.1400000000001</v>
          </cell>
          <cell r="N50">
            <v>1700</v>
          </cell>
          <cell r="O50">
            <v>238.82800000000003</v>
          </cell>
          <cell r="P50"/>
          <cell r="Q50">
            <v>750</v>
          </cell>
          <cell r="T50">
            <v>14.780251896762522</v>
          </cell>
          <cell r="U50">
            <v>11.639916592694323</v>
          </cell>
          <cell r="X50">
            <v>191.49939999999998</v>
          </cell>
          <cell r="Y50">
            <v>248.59140000000002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/>
          <cell r="D51">
            <v>857.38900000000001</v>
          </cell>
          <cell r="E51">
            <v>789.55399999999997</v>
          </cell>
          <cell r="F51">
            <v>67</v>
          </cell>
          <cell r="G51">
            <v>1</v>
          </cell>
          <cell r="J51">
            <v>789.55399999999997</v>
          </cell>
          <cell r="N51">
            <v>100</v>
          </cell>
          <cell r="O51">
            <v>157.91079999999999</v>
          </cell>
          <cell r="P51">
            <v>1300</v>
          </cell>
          <cell r="Q51">
            <v>820</v>
          </cell>
          <cell r="T51">
            <v>14.482859943715059</v>
          </cell>
          <cell r="U51">
            <v>1.0575590776564998</v>
          </cell>
          <cell r="X51">
            <v>109.39359999999999</v>
          </cell>
          <cell r="Y51">
            <v>84.509199999999993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B52" t="str">
            <v>кг</v>
          </cell>
          <cell r="C52"/>
          <cell r="D52">
            <v>1151.1420000000001</v>
          </cell>
          <cell r="E52">
            <v>1126.95</v>
          </cell>
          <cell r="F52">
            <v>3.3959999999999999</v>
          </cell>
          <cell r="G52">
            <v>1</v>
          </cell>
          <cell r="J52">
            <v>1126.95</v>
          </cell>
          <cell r="N52">
            <v>330</v>
          </cell>
          <cell r="O52">
            <v>225.39000000000001</v>
          </cell>
          <cell r="P52">
            <v>1700</v>
          </cell>
          <cell r="Q52">
            <v>1200</v>
          </cell>
          <cell r="T52">
            <v>14.345782865255776</v>
          </cell>
          <cell r="U52">
            <v>1.4791960601623853</v>
          </cell>
          <cell r="X52">
            <v>138.80500000000001</v>
          </cell>
          <cell r="Y52">
            <v>86.7072</v>
          </cell>
        </row>
        <row r="53">
          <cell r="A53" t="str">
            <v>240  Колбаса Салями охотничья, ВЕС. ПОКОМ</v>
          </cell>
          <cell r="B53" t="str">
            <v>кг</v>
          </cell>
          <cell r="C53"/>
          <cell r="D53">
            <v>53.823999999999998</v>
          </cell>
          <cell r="E53">
            <v>17.971</v>
          </cell>
          <cell r="F53">
            <v>33.155999999999999</v>
          </cell>
          <cell r="G53">
            <v>1</v>
          </cell>
          <cell r="J53">
            <v>17.971</v>
          </cell>
          <cell r="N53">
            <v>0</v>
          </cell>
          <cell r="O53">
            <v>3.5941999999999998</v>
          </cell>
          <cell r="P53">
            <v>5</v>
          </cell>
          <cell r="Q53">
            <v>15</v>
          </cell>
          <cell r="T53">
            <v>14.789382894663625</v>
          </cell>
          <cell r="U53">
            <v>9.22486227811474</v>
          </cell>
          <cell r="X53">
            <v>6.4555999999999996</v>
          </cell>
          <cell r="Y53">
            <v>5.7462</v>
          </cell>
        </row>
        <row r="54">
          <cell r="A54" t="str">
            <v>242  Колбаса Сервелат ЗАПЕЧ.Дугушка ТМ Стародворье, вектор, в/к     ПОКОМ</v>
          </cell>
          <cell r="B54" t="str">
            <v>кг</v>
          </cell>
          <cell r="C54">
            <v>5.28</v>
          </cell>
          <cell r="D54">
            <v>1861.2360000000001</v>
          </cell>
          <cell r="E54">
            <v>1343.424</v>
          </cell>
          <cell r="F54">
            <v>501.99799999999999</v>
          </cell>
          <cell r="G54">
            <v>1</v>
          </cell>
          <cell r="J54">
            <v>1343.424</v>
          </cell>
          <cell r="N54">
            <v>980</v>
          </cell>
          <cell r="O54">
            <v>268.6848</v>
          </cell>
          <cell r="P54">
            <v>1000</v>
          </cell>
          <cell r="Q54">
            <v>1450</v>
          </cell>
          <cell r="T54">
            <v>14.634240567386023</v>
          </cell>
          <cell r="U54">
            <v>5.5157493092277647</v>
          </cell>
          <cell r="X54">
            <v>196.00659999999999</v>
          </cell>
          <cell r="Y54">
            <v>195.39339999999999</v>
          </cell>
        </row>
        <row r="55">
          <cell r="A55" t="str">
            <v>243  Колбаса Сервелат Зернистый, ВЕС.  ПОКОМ</v>
          </cell>
          <cell r="B55" t="str">
            <v>кг</v>
          </cell>
          <cell r="C55">
            <v>6.2169999999999996</v>
          </cell>
          <cell r="D55">
            <v>138.14599999999999</v>
          </cell>
          <cell r="E55">
            <v>62.466000000000001</v>
          </cell>
          <cell r="F55">
            <v>81.897000000000006</v>
          </cell>
          <cell r="G55">
            <v>1</v>
          </cell>
          <cell r="J55">
            <v>62.466000000000001</v>
          </cell>
          <cell r="N55">
            <v>0</v>
          </cell>
          <cell r="O55">
            <v>12.4932</v>
          </cell>
          <cell r="P55">
            <v>40</v>
          </cell>
          <cell r="Q55">
            <v>60</v>
          </cell>
          <cell r="T55">
            <v>14.559680466173598</v>
          </cell>
          <cell r="U55">
            <v>6.5553260973969847</v>
          </cell>
          <cell r="X55">
            <v>14.538999999999998</v>
          </cell>
          <cell r="Y55">
            <v>11.245799999999999</v>
          </cell>
        </row>
        <row r="56">
          <cell r="A56" t="str">
            <v>244  Колбаса Сервелат Кремлевский, ВЕС. ПОКОМ</v>
          </cell>
          <cell r="B56" t="str">
            <v>кг</v>
          </cell>
          <cell r="C56">
            <v>12.271000000000001</v>
          </cell>
          <cell r="D56">
            <v>184.85599999999999</v>
          </cell>
          <cell r="E56">
            <v>73.680999999999997</v>
          </cell>
          <cell r="F56">
            <v>111.69799999999999</v>
          </cell>
          <cell r="G56">
            <v>1</v>
          </cell>
          <cell r="J56">
            <v>73.680999999999997</v>
          </cell>
          <cell r="N56">
            <v>0</v>
          </cell>
          <cell r="O56">
            <v>14.7362</v>
          </cell>
          <cell r="P56">
            <v>35</v>
          </cell>
          <cell r="Q56">
            <v>65</v>
          </cell>
          <cell r="T56">
            <v>14.365847369063935</v>
          </cell>
          <cell r="U56">
            <v>7.579837407201313</v>
          </cell>
          <cell r="X56">
            <v>14.7578</v>
          </cell>
          <cell r="Y56">
            <v>13.599399999999999</v>
          </cell>
        </row>
        <row r="57">
          <cell r="A57" t="str">
            <v>247  Сардельки Нежные, ВЕС.  ПОКОМ</v>
          </cell>
          <cell r="B57" t="str">
            <v>кг</v>
          </cell>
          <cell r="C57">
            <v>19.2</v>
          </cell>
          <cell r="D57">
            <v>186.768</v>
          </cell>
          <cell r="E57">
            <v>69.230999999999995</v>
          </cell>
          <cell r="F57">
            <v>125.10599999999999</v>
          </cell>
          <cell r="G57">
            <v>1</v>
          </cell>
          <cell r="J57">
            <v>69.230999999999995</v>
          </cell>
          <cell r="N57">
            <v>0</v>
          </cell>
          <cell r="O57">
            <v>13.8462</v>
          </cell>
          <cell r="P57">
            <v>10</v>
          </cell>
          <cell r="Q57">
            <v>60</v>
          </cell>
          <cell r="T57">
            <v>14.090941919082493</v>
          </cell>
          <cell r="U57">
            <v>9.0354032153226154</v>
          </cell>
          <cell r="X57">
            <v>15.173599999999999</v>
          </cell>
          <cell r="Y57">
            <v>15.3368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C58">
            <v>137.5</v>
          </cell>
          <cell r="D58">
            <v>77.447999999999993</v>
          </cell>
          <cell r="E58">
            <v>86.078000000000003</v>
          </cell>
          <cell r="F58">
            <v>67.914000000000001</v>
          </cell>
          <cell r="G58">
            <v>1</v>
          </cell>
          <cell r="J58">
            <v>8.6300000000000097</v>
          </cell>
          <cell r="K58">
            <v>77.447999999999993</v>
          </cell>
          <cell r="N58">
            <v>0</v>
          </cell>
          <cell r="O58">
            <v>1.726000000000002</v>
          </cell>
          <cell r="P58"/>
          <cell r="T58">
            <v>39.347624565469246</v>
          </cell>
          <cell r="U58">
            <v>39.347624565469246</v>
          </cell>
          <cell r="X58">
            <v>15.128200000000001</v>
          </cell>
          <cell r="Y58">
            <v>11.1646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C59"/>
          <cell r="D59">
            <v>629.12599999999998</v>
          </cell>
          <cell r="E59">
            <v>411.91800000000001</v>
          </cell>
          <cell r="F59">
            <v>168.47399999999999</v>
          </cell>
          <cell r="G59">
            <v>1</v>
          </cell>
          <cell r="J59">
            <v>411.91800000000001</v>
          </cell>
          <cell r="N59">
            <v>60</v>
          </cell>
          <cell r="O59">
            <v>82.383600000000001</v>
          </cell>
          <cell r="P59">
            <v>550</v>
          </cell>
          <cell r="Q59">
            <v>400</v>
          </cell>
          <cell r="T59">
            <v>14.304715987162492</v>
          </cell>
          <cell r="U59">
            <v>2.7732946848644633</v>
          </cell>
          <cell r="X59">
            <v>78.958200000000005</v>
          </cell>
          <cell r="Y59">
            <v>61.547799999999995</v>
          </cell>
        </row>
        <row r="60">
          <cell r="A60" t="str">
            <v>253  Сосиски Ганноверские   ПОКОМ</v>
          </cell>
          <cell r="B60" t="str">
            <v>кг</v>
          </cell>
          <cell r="C60">
            <v>15.010999999999999</v>
          </cell>
          <cell r="D60">
            <v>208.05</v>
          </cell>
          <cell r="E60">
            <v>23.123000000000001</v>
          </cell>
          <cell r="F60">
            <v>199.93799999999999</v>
          </cell>
          <cell r="G60">
            <v>1</v>
          </cell>
          <cell r="J60">
            <v>23.123000000000001</v>
          </cell>
          <cell r="N60">
            <v>0</v>
          </cell>
          <cell r="O60">
            <v>4.6246</v>
          </cell>
          <cell r="P60"/>
          <cell r="T60">
            <v>43.233576958007177</v>
          </cell>
          <cell r="U60">
            <v>43.233576958007177</v>
          </cell>
          <cell r="X60">
            <v>11.486599999999999</v>
          </cell>
          <cell r="Y60">
            <v>29.428199999999997</v>
          </cell>
        </row>
        <row r="61">
          <cell r="A61" t="str">
            <v>255  Сосиски Молочные для завтрака ТМ Особый рецепт, п/а МГС, ВЕС, ТМ Стародворье  ПОКОМ</v>
          </cell>
          <cell r="B61" t="str">
            <v>кг</v>
          </cell>
          <cell r="C61">
            <v>613.64400000000001</v>
          </cell>
          <cell r="D61">
            <v>5229.2740000000003</v>
          </cell>
          <cell r="E61">
            <v>1405.1610000000001</v>
          </cell>
          <cell r="F61">
            <v>4178.5910000000003</v>
          </cell>
          <cell r="G61">
            <v>1</v>
          </cell>
          <cell r="J61">
            <v>1405.1610000000001</v>
          </cell>
          <cell r="N61">
            <v>0</v>
          </cell>
          <cell r="O61">
            <v>281.03219999999999</v>
          </cell>
          <cell r="P61"/>
          <cell r="T61">
            <v>14.868726786467887</v>
          </cell>
          <cell r="U61">
            <v>14.868726786467887</v>
          </cell>
          <cell r="X61">
            <v>302.9966</v>
          </cell>
          <cell r="Y61">
            <v>500.04939999999999</v>
          </cell>
        </row>
        <row r="62">
          <cell r="A62" t="str">
            <v>257  Сосиски Молочные оригинальные ТМ Особый рецепт, ВЕС.   ПОКОМ</v>
          </cell>
          <cell r="B62" t="str">
            <v>кг</v>
          </cell>
          <cell r="C62">
            <v>197.6</v>
          </cell>
          <cell r="D62">
            <v>15.532</v>
          </cell>
          <cell r="E62">
            <v>-0.57999999999999996</v>
          </cell>
          <cell r="F62">
            <v>140.732</v>
          </cell>
          <cell r="G62">
            <v>1</v>
          </cell>
          <cell r="J62">
            <v>-0.57999999999999996</v>
          </cell>
          <cell r="N62">
            <v>0</v>
          </cell>
          <cell r="O62">
            <v>-0.11599999999999999</v>
          </cell>
          <cell r="P62"/>
          <cell r="T62">
            <v>-1213.2068965517242</v>
          </cell>
          <cell r="U62">
            <v>-1213.2068965517242</v>
          </cell>
          <cell r="X62">
            <v>0</v>
          </cell>
          <cell r="Y62">
            <v>0</v>
          </cell>
        </row>
        <row r="63">
          <cell r="A63" t="str">
            <v>258  Сосиски Молочные по-стародворски, амицел МГС, ВЕС, ТМ Стародворье ПОКОМ</v>
          </cell>
          <cell r="B63" t="str">
            <v>кг</v>
          </cell>
          <cell r="C63"/>
          <cell r="D63">
            <v>8.0519999999999996</v>
          </cell>
          <cell r="E63">
            <v>1.337</v>
          </cell>
          <cell r="F63">
            <v>6.7149999999999999</v>
          </cell>
          <cell r="G63">
            <v>0</v>
          </cell>
          <cell r="J63">
            <v>1.337</v>
          </cell>
          <cell r="N63">
            <v>0</v>
          </cell>
          <cell r="O63">
            <v>0.26739999999999997</v>
          </cell>
          <cell r="P63"/>
          <cell r="T63">
            <v>25.112191473448021</v>
          </cell>
          <cell r="U63">
            <v>25.112191473448021</v>
          </cell>
          <cell r="X63">
            <v>0</v>
          </cell>
          <cell r="Y63">
            <v>0</v>
          </cell>
        </row>
        <row r="64">
          <cell r="A64" t="str">
            <v>266  Колбаса Филейбургская с сочным окороком, ВЕС, ТМ Баварушка  ПОКОМ</v>
          </cell>
          <cell r="B64" t="str">
            <v>кг</v>
          </cell>
          <cell r="C64">
            <v>-0.71599999999999997</v>
          </cell>
          <cell r="D64">
            <v>436.31</v>
          </cell>
          <cell r="E64">
            <v>282.416</v>
          </cell>
          <cell r="F64">
            <v>-0.20300000000000001</v>
          </cell>
          <cell r="G64">
            <v>1</v>
          </cell>
          <cell r="J64">
            <v>282.416</v>
          </cell>
          <cell r="N64">
            <v>0</v>
          </cell>
          <cell r="O64">
            <v>56.483199999999997</v>
          </cell>
          <cell r="P64">
            <v>530</v>
          </cell>
          <cell r="Q64">
            <v>300</v>
          </cell>
          <cell r="T64">
            <v>14.691040875871057</v>
          </cell>
          <cell r="U64">
            <v>-3.5939890091212967E-3</v>
          </cell>
          <cell r="X64">
            <v>51.300800000000002</v>
          </cell>
          <cell r="Y64">
            <v>19.986799999999999</v>
          </cell>
        </row>
        <row r="65">
          <cell r="A65" t="str">
            <v>267  Колбаса Салями Филейбургская зернистая, оболочка фиброуз, ВЕС, ТМ Баварушка  ПОКОМ</v>
          </cell>
          <cell r="B65" t="str">
            <v>кг</v>
          </cell>
          <cell r="C65"/>
          <cell r="D65">
            <v>130.86600000000001</v>
          </cell>
          <cell r="E65">
            <v>49.314</v>
          </cell>
          <cell r="F65">
            <v>81.552000000000007</v>
          </cell>
          <cell r="G65">
            <v>1</v>
          </cell>
          <cell r="J65">
            <v>49.314</v>
          </cell>
          <cell r="N65">
            <v>0</v>
          </cell>
          <cell r="O65">
            <v>9.8628</v>
          </cell>
          <cell r="P65">
            <v>15</v>
          </cell>
          <cell r="Q65">
            <v>50</v>
          </cell>
          <cell r="T65">
            <v>14.859066390882916</v>
          </cell>
          <cell r="U65">
            <v>8.2686458206594491</v>
          </cell>
          <cell r="X65">
            <v>16.1892</v>
          </cell>
          <cell r="Y65">
            <v>0.28860000000000002</v>
          </cell>
        </row>
        <row r="66">
          <cell r="A66" t="str">
            <v>272  Колбаса Сервелат Филедворский, фиброуз, в/у 0,35 кг срез,  ПОКОМ</v>
          </cell>
          <cell r="B66" t="str">
            <v>шт</v>
          </cell>
          <cell r="C66"/>
          <cell r="D66">
            <v>103</v>
          </cell>
          <cell r="E66">
            <v>101</v>
          </cell>
          <cell r="F66">
            <v>2</v>
          </cell>
          <cell r="G66">
            <v>0.35</v>
          </cell>
          <cell r="J66">
            <v>101</v>
          </cell>
          <cell r="N66">
            <v>0</v>
          </cell>
          <cell r="O66">
            <v>20.2</v>
          </cell>
          <cell r="P66">
            <v>180</v>
          </cell>
          <cell r="Q66">
            <v>120</v>
          </cell>
          <cell r="T66">
            <v>14.950495049504951</v>
          </cell>
          <cell r="U66">
            <v>9.9009900990099015E-2</v>
          </cell>
          <cell r="X66">
            <v>0</v>
          </cell>
          <cell r="Y66">
            <v>0</v>
          </cell>
        </row>
        <row r="67">
          <cell r="A67" t="str">
            <v>273  Сосиски Сочинки с сочной грудинкой, МГС 0.4кг,   ПОКОМ</v>
          </cell>
          <cell r="B67" t="str">
            <v>шт</v>
          </cell>
          <cell r="C67">
            <v>4</v>
          </cell>
          <cell r="D67">
            <v>1799</v>
          </cell>
          <cell r="E67">
            <v>1161</v>
          </cell>
          <cell r="F67">
            <v>638</v>
          </cell>
          <cell r="G67">
            <v>0.4</v>
          </cell>
          <cell r="J67">
            <v>801</v>
          </cell>
          <cell r="K67">
            <v>360</v>
          </cell>
          <cell r="N67">
            <v>0</v>
          </cell>
          <cell r="O67">
            <v>160.19999999999999</v>
          </cell>
          <cell r="P67">
            <v>850</v>
          </cell>
          <cell r="Q67">
            <v>800</v>
          </cell>
          <cell r="T67">
            <v>14.282147315855182</v>
          </cell>
          <cell r="U67">
            <v>3.9825218476903874</v>
          </cell>
          <cell r="X67">
            <v>194.2</v>
          </cell>
          <cell r="Y67">
            <v>159.6</v>
          </cell>
        </row>
        <row r="68">
          <cell r="A68" t="str">
            <v>276  Колбаса Сливушка ТМ Вязанка в оболочке полиамид 0,45 кг  ПОКОМ</v>
          </cell>
          <cell r="B68" t="str">
            <v>шт</v>
          </cell>
          <cell r="C68"/>
          <cell r="D68">
            <v>50</v>
          </cell>
          <cell r="E68"/>
          <cell r="F68">
            <v>50</v>
          </cell>
          <cell r="G68">
            <v>0.45</v>
          </cell>
          <cell r="J68">
            <v>0</v>
          </cell>
          <cell r="N68">
            <v>0</v>
          </cell>
          <cell r="O68">
            <v>0</v>
          </cell>
          <cell r="P68"/>
          <cell r="T68" t="e">
            <v>#DIV/0!</v>
          </cell>
          <cell r="U68" t="e">
            <v>#DIV/0!</v>
          </cell>
          <cell r="X68">
            <v>0</v>
          </cell>
          <cell r="Y68">
            <v>6</v>
          </cell>
        </row>
        <row r="69">
          <cell r="A69" t="str">
            <v>283  Сосиски Сочинки, ВЕС, ТМ Стародворье ПОКОМ</v>
          </cell>
          <cell r="B69" t="str">
            <v>кг</v>
          </cell>
          <cell r="C69"/>
          <cell r="D69">
            <v>559.59699999999998</v>
          </cell>
          <cell r="E69">
            <v>433.45499999999998</v>
          </cell>
          <cell r="F69">
            <v>126.142</v>
          </cell>
          <cell r="G69">
            <v>1</v>
          </cell>
          <cell r="J69">
            <v>433.45499999999998</v>
          </cell>
          <cell r="N69">
            <v>0</v>
          </cell>
          <cell r="O69">
            <v>86.691000000000003</v>
          </cell>
          <cell r="P69">
            <v>700</v>
          </cell>
          <cell r="Q69">
            <v>400</v>
          </cell>
          <cell r="T69">
            <v>14.143821157905665</v>
          </cell>
          <cell r="U69">
            <v>1.4550760747943845</v>
          </cell>
          <cell r="X69">
            <v>61.529999999999994</v>
          </cell>
          <cell r="Y69">
            <v>0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B70" t="str">
            <v>шт</v>
          </cell>
          <cell r="C70"/>
          <cell r="D70">
            <v>108</v>
          </cell>
          <cell r="E70">
            <v>100</v>
          </cell>
          <cell r="F70">
            <v>8</v>
          </cell>
          <cell r="G70">
            <v>0.35</v>
          </cell>
          <cell r="J70">
            <v>100</v>
          </cell>
          <cell r="N70">
            <v>90</v>
          </cell>
          <cell r="O70">
            <v>20</v>
          </cell>
          <cell r="P70">
            <v>80</v>
          </cell>
          <cell r="Q70">
            <v>110</v>
          </cell>
          <cell r="T70">
            <v>14.4</v>
          </cell>
          <cell r="U70">
            <v>4.9000000000000004</v>
          </cell>
          <cell r="X70">
            <v>0</v>
          </cell>
          <cell r="Y70">
            <v>0</v>
          </cell>
        </row>
        <row r="71">
          <cell r="A71" t="str">
            <v>297  Колбаса Мясорубская с рубленой грудинкой ВЕС ТМ Стародворье  ПОКОМ</v>
          </cell>
          <cell r="B71" t="str">
            <v>кг</v>
          </cell>
          <cell r="C71"/>
          <cell r="D71">
            <v>4.2960000000000003</v>
          </cell>
          <cell r="E71">
            <v>4.2960000000000003</v>
          </cell>
          <cell r="F71"/>
          <cell r="G71">
            <v>0</v>
          </cell>
          <cell r="J71">
            <v>4.2960000000000003</v>
          </cell>
          <cell r="N71">
            <v>0</v>
          </cell>
          <cell r="O71">
            <v>0.85920000000000007</v>
          </cell>
          <cell r="P71"/>
          <cell r="T71">
            <v>0</v>
          </cell>
          <cell r="U71">
            <v>0</v>
          </cell>
          <cell r="X71">
            <v>0</v>
          </cell>
          <cell r="Y71">
            <v>0</v>
          </cell>
        </row>
        <row r="72">
          <cell r="A72" t="str">
            <v>301  Сосиски Сочинки по-баварски с сыром,  0.4кг, ТМ Стародворье  ПОКОМ</v>
          </cell>
          <cell r="B72" t="str">
            <v>шт</v>
          </cell>
          <cell r="C72">
            <v>2</v>
          </cell>
          <cell r="D72">
            <v>1232</v>
          </cell>
          <cell r="E72">
            <v>282</v>
          </cell>
          <cell r="F72">
            <v>950</v>
          </cell>
          <cell r="G72">
            <v>0.4</v>
          </cell>
          <cell r="J72">
            <v>282</v>
          </cell>
          <cell r="N72">
            <v>0</v>
          </cell>
          <cell r="O72">
            <v>56.4</v>
          </cell>
          <cell r="P72"/>
          <cell r="T72">
            <v>16.843971631205672</v>
          </cell>
          <cell r="U72">
            <v>16.843971631205672</v>
          </cell>
          <cell r="X72">
            <v>81.400000000000006</v>
          </cell>
          <cell r="Y72">
            <v>137.6</v>
          </cell>
        </row>
        <row r="73">
          <cell r="A73" t="str">
            <v>302  Сосиски Сочинки по-баварски,  0.4кг, ТМ Стародворье  ПОКОМ</v>
          </cell>
          <cell r="B73" t="str">
            <v>шт</v>
          </cell>
          <cell r="C73"/>
          <cell r="D73">
            <v>1772</v>
          </cell>
          <cell r="E73">
            <v>898.58699999999999</v>
          </cell>
          <cell r="F73">
            <v>873.41300000000001</v>
          </cell>
          <cell r="G73">
            <v>0.4</v>
          </cell>
          <cell r="J73">
            <v>670.58699999999999</v>
          </cell>
          <cell r="K73">
            <v>228</v>
          </cell>
          <cell r="N73">
            <v>0</v>
          </cell>
          <cell r="O73">
            <v>134.1174</v>
          </cell>
          <cell r="P73">
            <v>400</v>
          </cell>
          <cell r="Q73">
            <v>620</v>
          </cell>
          <cell r="T73">
            <v>14.117579076242158</v>
          </cell>
          <cell r="U73">
            <v>6.5123019086263225</v>
          </cell>
          <cell r="X73">
            <v>126.4</v>
          </cell>
          <cell r="Y73">
            <v>162.40199999999999</v>
          </cell>
        </row>
        <row r="74">
          <cell r="A74" t="str">
            <v>309  Сосиски Сочинки с сыром 0,4 кг ТМ Стародворье  ПОКОМ</v>
          </cell>
          <cell r="B74" t="str">
            <v>шт</v>
          </cell>
          <cell r="C74"/>
          <cell r="D74">
            <v>7</v>
          </cell>
          <cell r="E74">
            <v>5</v>
          </cell>
          <cell r="F74">
            <v>2</v>
          </cell>
          <cell r="G74">
            <v>0</v>
          </cell>
          <cell r="J74">
            <v>5</v>
          </cell>
          <cell r="N74">
            <v>0</v>
          </cell>
          <cell r="O74">
            <v>1</v>
          </cell>
          <cell r="P74"/>
          <cell r="T74">
            <v>2</v>
          </cell>
          <cell r="U74">
            <v>2</v>
          </cell>
          <cell r="X74">
            <v>0</v>
          </cell>
          <cell r="Y74">
            <v>0</v>
          </cell>
        </row>
        <row r="75">
          <cell r="A75" t="str">
            <v>312  Ветчина Филейская ТМ Вязанка ТС Столичная ВЕС  ПОКОМ</v>
          </cell>
          <cell r="B75" t="str">
            <v>кг</v>
          </cell>
          <cell r="C75"/>
          <cell r="D75">
            <v>182.78</v>
          </cell>
          <cell r="E75">
            <v>113.407</v>
          </cell>
          <cell r="F75">
            <v>60.151000000000003</v>
          </cell>
          <cell r="G75">
            <v>1</v>
          </cell>
          <cell r="J75">
            <v>113.407</v>
          </cell>
          <cell r="N75">
            <v>0</v>
          </cell>
          <cell r="O75">
            <v>22.6814</v>
          </cell>
          <cell r="P75">
            <v>140</v>
          </cell>
          <cell r="Q75">
            <v>130</v>
          </cell>
          <cell r="T75">
            <v>14.556023878596561</v>
          </cell>
          <cell r="U75">
            <v>2.6519967903215851</v>
          </cell>
          <cell r="X75">
            <v>21.261000000000003</v>
          </cell>
          <cell r="Y75">
            <v>11.2272</v>
          </cell>
        </row>
        <row r="76">
          <cell r="A76" t="str">
            <v>313 Колбаса вареная Молокуша ТМ Вязанка в оболочке полиамид. ВЕС  ПОКОМ</v>
          </cell>
          <cell r="B76" t="str">
            <v>кг</v>
          </cell>
          <cell r="C76"/>
          <cell r="D76">
            <v>820.10199999999998</v>
          </cell>
          <cell r="E76">
            <v>632.44000000000005</v>
          </cell>
          <cell r="F76">
            <v>148.38300000000001</v>
          </cell>
          <cell r="G76">
            <v>1</v>
          </cell>
          <cell r="J76">
            <v>632.44000000000005</v>
          </cell>
          <cell r="N76">
            <v>270</v>
          </cell>
          <cell r="O76">
            <v>126.48800000000001</v>
          </cell>
          <cell r="P76">
            <v>750</v>
          </cell>
          <cell r="Q76">
            <v>650</v>
          </cell>
          <cell r="T76">
            <v>14.37593289482006</v>
          </cell>
          <cell r="U76">
            <v>3.3076892669660363</v>
          </cell>
          <cell r="X76">
            <v>106.02719999999999</v>
          </cell>
          <cell r="Y76">
            <v>18.650600000000001</v>
          </cell>
        </row>
        <row r="77">
          <cell r="A77" t="str">
            <v>314 Колбаса вареная Филейская ТМ Вязанка ТС Классическая в оболочке полиамид.  ПОКОМ</v>
          </cell>
          <cell r="B77" t="str">
            <v>кг</v>
          </cell>
          <cell r="C77"/>
          <cell r="D77">
            <v>386.505</v>
          </cell>
          <cell r="E77">
            <v>98.972999999999999</v>
          </cell>
          <cell r="F77">
            <v>287.53199999999998</v>
          </cell>
          <cell r="G77">
            <v>1</v>
          </cell>
          <cell r="J77">
            <v>98.972999999999999</v>
          </cell>
          <cell r="N77">
            <v>0</v>
          </cell>
          <cell r="O77">
            <v>19.794599999999999</v>
          </cell>
          <cell r="P77"/>
          <cell r="T77">
            <v>14.525779758115849</v>
          </cell>
          <cell r="U77">
            <v>14.525779758115849</v>
          </cell>
          <cell r="X77">
            <v>44.166800000000002</v>
          </cell>
          <cell r="Y77">
            <v>13.938999999999998</v>
          </cell>
        </row>
        <row r="78">
          <cell r="A78" t="str">
            <v>315 Колбаса Нежная ТМ Зареченские ТС Зареченские продукты в оболочкНТУ.  изделие вар  ПОКОМ</v>
          </cell>
          <cell r="B78" t="str">
            <v>кг</v>
          </cell>
          <cell r="C78"/>
          <cell r="D78">
            <v>541.23400000000004</v>
          </cell>
          <cell r="E78">
            <v>477.48700000000002</v>
          </cell>
          <cell r="F78">
            <v>63.747</v>
          </cell>
          <cell r="G78">
            <v>1</v>
          </cell>
          <cell r="J78">
            <v>477.48700000000002</v>
          </cell>
          <cell r="N78">
            <v>0</v>
          </cell>
          <cell r="O78">
            <v>95.497399999999999</v>
          </cell>
          <cell r="P78">
            <v>800</v>
          </cell>
          <cell r="Q78">
            <v>500</v>
          </cell>
          <cell r="T78">
            <v>14.280462085878776</v>
          </cell>
          <cell r="U78">
            <v>0.6675260268865959</v>
          </cell>
          <cell r="X78">
            <v>56.703400000000002</v>
          </cell>
          <cell r="Y78">
            <v>33.341000000000001</v>
          </cell>
        </row>
        <row r="79">
          <cell r="A79" t="str">
            <v>318 Сосиски Датские ТМ Зареченские колбасы ТС Зареченские п полиамид в модифициров  ПОКОМ</v>
          </cell>
          <cell r="B79" t="str">
            <v>кг</v>
          </cell>
          <cell r="C79">
            <v>4.9459999999999997</v>
          </cell>
          <cell r="D79">
            <v>495.33</v>
          </cell>
          <cell r="E79">
            <v>50.488</v>
          </cell>
          <cell r="F79">
            <v>444.392</v>
          </cell>
          <cell r="G79">
            <v>1</v>
          </cell>
          <cell r="J79">
            <v>50.488</v>
          </cell>
          <cell r="N79">
            <v>0</v>
          </cell>
          <cell r="O79">
            <v>10.0976</v>
          </cell>
          <cell r="P79"/>
          <cell r="T79">
            <v>44.009665663127869</v>
          </cell>
          <cell r="U79">
            <v>44.009665663127869</v>
          </cell>
          <cell r="X79">
            <v>30.880200000000002</v>
          </cell>
          <cell r="Y79">
            <v>66.910200000000003</v>
          </cell>
        </row>
        <row r="80">
          <cell r="A80" t="str">
            <v>319  Колбаса вареная Филейская ТМ Вязанка ТС Классическая, 0,45 кг. ПОКОМ</v>
          </cell>
          <cell r="B80" t="str">
            <v>шт</v>
          </cell>
          <cell r="C80"/>
          <cell r="D80">
            <v>68.355000000000004</v>
          </cell>
          <cell r="E80">
            <v>63.354999999999997</v>
          </cell>
          <cell r="F80"/>
          <cell r="G80">
            <v>0</v>
          </cell>
          <cell r="J80">
            <v>63.354999999999997</v>
          </cell>
          <cell r="N80">
            <v>0</v>
          </cell>
          <cell r="O80">
            <v>12.670999999999999</v>
          </cell>
          <cell r="P80"/>
          <cell r="T80">
            <v>0</v>
          </cell>
          <cell r="U80">
            <v>0</v>
          </cell>
          <cell r="X80">
            <v>0</v>
          </cell>
          <cell r="Y80">
            <v>1</v>
          </cell>
        </row>
        <row r="81">
          <cell r="A81" t="str">
            <v>320 Сосиски Сочинки ТМ Стародворье с сочным окороком в оболочке полиамид в модиф газ 0,4 кг  ПОКОМ</v>
          </cell>
          <cell r="B81" t="str">
            <v>шт</v>
          </cell>
          <cell r="C81"/>
          <cell r="D81">
            <v>362</v>
          </cell>
          <cell r="E81">
            <v>358</v>
          </cell>
          <cell r="F81">
            <v>4</v>
          </cell>
          <cell r="G81">
            <v>0.4</v>
          </cell>
          <cell r="J81">
            <v>94</v>
          </cell>
          <cell r="K81">
            <v>264</v>
          </cell>
          <cell r="N81">
            <v>0</v>
          </cell>
          <cell r="O81">
            <v>0</v>
          </cell>
          <cell r="P81"/>
          <cell r="T81" t="e">
            <v>#DIV/0!</v>
          </cell>
          <cell r="U81" t="e">
            <v>#DIV/0!</v>
          </cell>
          <cell r="X81">
            <v>0</v>
          </cell>
          <cell r="Y81">
            <v>0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 t="str">
            <v>шт</v>
          </cell>
          <cell r="C82"/>
          <cell r="D82">
            <v>511</v>
          </cell>
          <cell r="E82">
            <v>436</v>
          </cell>
          <cell r="F82">
            <v>75</v>
          </cell>
          <cell r="G82">
            <v>0.35</v>
          </cell>
          <cell r="J82">
            <v>76</v>
          </cell>
          <cell r="K82">
            <v>360</v>
          </cell>
          <cell r="N82">
            <v>0</v>
          </cell>
          <cell r="O82">
            <v>15.2</v>
          </cell>
          <cell r="P82">
            <v>65</v>
          </cell>
          <cell r="Q82">
            <v>80</v>
          </cell>
          <cell r="T82">
            <v>14.473684210526317</v>
          </cell>
          <cell r="U82">
            <v>4.9342105263157894</v>
          </cell>
          <cell r="X82">
            <v>0</v>
          </cell>
          <cell r="Y82">
            <v>0</v>
          </cell>
        </row>
        <row r="83">
          <cell r="A83" t="str">
            <v>339  Колбаса вареная Филейская ТМ Вязанка ТС Классическая, 0,40 кг.  ПОКОМ</v>
          </cell>
          <cell r="B83" t="str">
            <v>шт</v>
          </cell>
          <cell r="C83">
            <v>624</v>
          </cell>
          <cell r="D83"/>
          <cell r="E83">
            <v>182</v>
          </cell>
          <cell r="F83">
            <v>363</v>
          </cell>
          <cell r="G83">
            <v>0</v>
          </cell>
          <cell r="J83">
            <v>182</v>
          </cell>
          <cell r="N83">
            <v>0</v>
          </cell>
          <cell r="O83">
            <v>36.4</v>
          </cell>
          <cell r="P83"/>
          <cell r="T83">
            <v>9.9725274725274726</v>
          </cell>
          <cell r="U83">
            <v>9.9725274725274726</v>
          </cell>
          <cell r="X83">
            <v>40.200000000000003</v>
          </cell>
          <cell r="Y83">
            <v>24.6</v>
          </cell>
        </row>
        <row r="84">
          <cell r="A84" t="str">
            <v>340 Ветчина Запекуша с сочным окороком ТМ Стародворские колбасы ТС Вязанка в обо 0,42 кг. ПОКОМ</v>
          </cell>
          <cell r="B84" t="str">
            <v>шт</v>
          </cell>
          <cell r="C84"/>
          <cell r="D84">
            <v>252</v>
          </cell>
          <cell r="E84">
            <v>252</v>
          </cell>
          <cell r="F84"/>
          <cell r="G84">
            <v>0.42</v>
          </cell>
          <cell r="J84">
            <v>0</v>
          </cell>
          <cell r="K84">
            <v>252</v>
          </cell>
          <cell r="N84">
            <v>0</v>
          </cell>
          <cell r="O84">
            <v>0</v>
          </cell>
          <cell r="P84"/>
          <cell r="T84" t="e">
            <v>#DIV/0!</v>
          </cell>
          <cell r="U84" t="e">
            <v>#DIV/0!</v>
          </cell>
          <cell r="X84">
            <v>0</v>
          </cell>
          <cell r="Y84">
            <v>0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B85" t="str">
            <v>шт</v>
          </cell>
          <cell r="C85"/>
          <cell r="D85">
            <v>694</v>
          </cell>
          <cell r="E85">
            <v>654</v>
          </cell>
          <cell r="F85">
            <v>40</v>
          </cell>
          <cell r="G85">
            <v>0.4</v>
          </cell>
          <cell r="J85">
            <v>4</v>
          </cell>
          <cell r="K85">
            <v>650</v>
          </cell>
          <cell r="N85">
            <v>0</v>
          </cell>
          <cell r="O85">
            <v>0</v>
          </cell>
          <cell r="P85"/>
          <cell r="T85" t="e">
            <v>#DIV/0!</v>
          </cell>
          <cell r="U85" t="e">
            <v>#DIV/0!</v>
          </cell>
          <cell r="X85">
            <v>0</v>
          </cell>
          <cell r="Y85">
            <v>0</v>
          </cell>
        </row>
        <row r="86">
          <cell r="A86" t="str">
            <v>344 Колбаса Салями Финская ТМ Стародворски колбасы ТС Вязанка в оболочке фиброуз в вак 0,35 кг ПОКОМ</v>
          </cell>
          <cell r="B86" t="str">
            <v>шт</v>
          </cell>
          <cell r="C86"/>
          <cell r="D86">
            <v>328</v>
          </cell>
          <cell r="E86">
            <v>241</v>
          </cell>
          <cell r="F86">
            <v>87</v>
          </cell>
          <cell r="G86">
            <v>0.35</v>
          </cell>
          <cell r="J86">
            <v>17</v>
          </cell>
          <cell r="K86">
            <v>224</v>
          </cell>
          <cell r="N86">
            <v>0</v>
          </cell>
          <cell r="O86">
            <v>3.4</v>
          </cell>
          <cell r="P86"/>
          <cell r="T86">
            <v>25.588235294117649</v>
          </cell>
          <cell r="U86">
            <v>25.588235294117649</v>
          </cell>
          <cell r="X86">
            <v>0</v>
          </cell>
          <cell r="Y86">
            <v>0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B87" t="str">
            <v>шт</v>
          </cell>
          <cell r="C87"/>
          <cell r="D87">
            <v>192</v>
          </cell>
          <cell r="E87">
            <v>180</v>
          </cell>
          <cell r="F87">
            <v>12</v>
          </cell>
          <cell r="G87">
            <v>0.35</v>
          </cell>
          <cell r="J87">
            <v>12</v>
          </cell>
          <cell r="K87">
            <v>168</v>
          </cell>
          <cell r="N87">
            <v>0</v>
          </cell>
          <cell r="O87">
            <v>0</v>
          </cell>
          <cell r="P87"/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</row>
        <row r="88">
          <cell r="A88" t="str">
            <v>347 Паштет печеночный со сливочным маслом ТМ Стародворье ламистер 0,1 кг. Консервы   ПОКОМ</v>
          </cell>
          <cell r="B88" t="str">
            <v>шт</v>
          </cell>
          <cell r="C88"/>
          <cell r="D88">
            <v>1300</v>
          </cell>
          <cell r="E88">
            <v>1300</v>
          </cell>
          <cell r="F88"/>
          <cell r="G88">
            <v>0.1</v>
          </cell>
          <cell r="J88">
            <v>0</v>
          </cell>
          <cell r="K88">
            <v>1300</v>
          </cell>
          <cell r="N88">
            <v>0</v>
          </cell>
          <cell r="O88">
            <v>0</v>
          </cell>
          <cell r="P88"/>
          <cell r="T88" t="e">
            <v>#DIV/0!</v>
          </cell>
          <cell r="U88" t="e">
            <v>#DIV/0!</v>
          </cell>
          <cell r="X88">
            <v>0</v>
          </cell>
          <cell r="Y88">
            <v>0</v>
          </cell>
        </row>
        <row r="89">
          <cell r="A89" t="str">
            <v>350 Сосиски Молокуши миникушай ТМ Вязанка в оболочке амицел в модифиц газовой среде 0,45 кг  Поком</v>
          </cell>
          <cell r="B89" t="str">
            <v>шт</v>
          </cell>
          <cell r="C89"/>
          <cell r="D89">
            <v>302</v>
          </cell>
          <cell r="E89">
            <v>302</v>
          </cell>
          <cell r="F89"/>
          <cell r="G89">
            <v>0.45</v>
          </cell>
          <cell r="J89">
            <v>2</v>
          </cell>
          <cell r="K89">
            <v>300</v>
          </cell>
          <cell r="N89">
            <v>0</v>
          </cell>
          <cell r="O89">
            <v>0.4</v>
          </cell>
          <cell r="P89"/>
          <cell r="T89">
            <v>0</v>
          </cell>
          <cell r="U89">
            <v>0</v>
          </cell>
          <cell r="X89">
            <v>0</v>
          </cell>
          <cell r="Y89">
            <v>0</v>
          </cell>
        </row>
        <row r="90">
          <cell r="A90" t="str">
            <v>351 Сосиски Филейбургские с грудкой ТМ Баварушка в оболо амицел в моди газовой среде 0,33 кг  Поком</v>
          </cell>
          <cell r="B90" t="str">
            <v>шт</v>
          </cell>
          <cell r="C90"/>
          <cell r="D90">
            <v>195</v>
          </cell>
          <cell r="E90">
            <v>192</v>
          </cell>
          <cell r="F90">
            <v>3</v>
          </cell>
          <cell r="G90">
            <v>0.33</v>
          </cell>
          <cell r="J90">
            <v>0</v>
          </cell>
          <cell r="K90">
            <v>192</v>
          </cell>
          <cell r="N90">
            <v>0</v>
          </cell>
          <cell r="O90">
            <v>0</v>
          </cell>
          <cell r="P90"/>
          <cell r="T90" t="e">
            <v>#DIV/0!</v>
          </cell>
          <cell r="U90" t="e">
            <v>#DIV/0!</v>
          </cell>
          <cell r="X90">
            <v>0</v>
          </cell>
          <cell r="Y90">
            <v>0</v>
          </cell>
        </row>
        <row r="91">
          <cell r="A91" t="str">
            <v>355 Сос Молочные для завтрака ОР полиамид мгс 0,4 кг НД СК  ПОКОМ</v>
          </cell>
          <cell r="B91" t="str">
            <v>шт</v>
          </cell>
          <cell r="C91"/>
          <cell r="D91">
            <v>120</v>
          </cell>
          <cell r="E91">
            <v>120</v>
          </cell>
          <cell r="F91"/>
          <cell r="G91">
            <v>0.4</v>
          </cell>
          <cell r="J91">
            <v>0</v>
          </cell>
          <cell r="K91">
            <v>120</v>
          </cell>
          <cell r="N91">
            <v>0</v>
          </cell>
          <cell r="O91">
            <v>0</v>
          </cell>
          <cell r="P91"/>
          <cell r="T91" t="e">
            <v>#DIV/0!</v>
          </cell>
          <cell r="U91" t="e">
            <v>#DIV/0!</v>
          </cell>
          <cell r="X91">
            <v>0</v>
          </cell>
          <cell r="Y91">
            <v>0</v>
          </cell>
        </row>
        <row r="92">
          <cell r="A92" t="str">
            <v>358 Колбаса Сервелат Мясорубский ТМ Стародворье с мелкорубленным окороком в вак упак  ПОКОМ</v>
          </cell>
          <cell r="B92" t="str">
            <v>кг</v>
          </cell>
          <cell r="C92"/>
          <cell r="D92">
            <v>102.36</v>
          </cell>
          <cell r="E92">
            <v>47.337000000000003</v>
          </cell>
          <cell r="F92">
            <v>50.777999999999999</v>
          </cell>
          <cell r="G92">
            <v>1</v>
          </cell>
          <cell r="J92">
            <v>47.337000000000003</v>
          </cell>
          <cell r="N92">
            <v>0</v>
          </cell>
          <cell r="O92">
            <v>9.4674000000000014</v>
          </cell>
          <cell r="P92">
            <v>40</v>
          </cell>
          <cell r="Q92">
            <v>50</v>
          </cell>
          <cell r="T92">
            <v>14.869763609861204</v>
          </cell>
          <cell r="U92">
            <v>5.3634577603143407</v>
          </cell>
          <cell r="X92">
            <v>0</v>
          </cell>
          <cell r="Y92">
            <v>0</v>
          </cell>
        </row>
        <row r="93">
          <cell r="A93" t="str">
            <v>360 Колбаса варено-копченая  Сервелат Левантский ТМ Особый Рецепт  0,35 кг  ПОКОМ</v>
          </cell>
          <cell r="B93" t="str">
            <v>шт</v>
          </cell>
          <cell r="C93"/>
          <cell r="D93">
            <v>118</v>
          </cell>
          <cell r="E93">
            <v>44</v>
          </cell>
          <cell r="F93">
            <v>66</v>
          </cell>
          <cell r="G93">
            <v>0.35</v>
          </cell>
          <cell r="J93">
            <v>44</v>
          </cell>
          <cell r="N93">
            <v>0</v>
          </cell>
          <cell r="O93">
            <v>8.8000000000000007</v>
          </cell>
          <cell r="P93">
            <v>20</v>
          </cell>
          <cell r="Q93">
            <v>40</v>
          </cell>
          <cell r="T93">
            <v>14.318181818181817</v>
          </cell>
          <cell r="U93">
            <v>7.4999999999999991</v>
          </cell>
          <cell r="X93">
            <v>0</v>
          </cell>
          <cell r="Y93">
            <v>0</v>
          </cell>
        </row>
        <row r="94">
          <cell r="A94" t="str">
            <v>361 Колбаса Салями Филейбургская зернистая ТМ Баварушка в оболочке  в вак 0.28кг ПОКОМ</v>
          </cell>
          <cell r="B94" t="str">
            <v>шт</v>
          </cell>
          <cell r="C94"/>
          <cell r="D94">
            <v>102</v>
          </cell>
          <cell r="E94">
            <v>40</v>
          </cell>
          <cell r="F94">
            <v>40</v>
          </cell>
          <cell r="G94">
            <v>0.28000000000000003</v>
          </cell>
          <cell r="J94">
            <v>40</v>
          </cell>
          <cell r="N94">
            <v>0</v>
          </cell>
          <cell r="O94">
            <v>8</v>
          </cell>
          <cell r="P94">
            <v>40</v>
          </cell>
          <cell r="Q94">
            <v>35</v>
          </cell>
          <cell r="T94">
            <v>14.375</v>
          </cell>
          <cell r="U94">
            <v>5</v>
          </cell>
          <cell r="X94">
            <v>0</v>
          </cell>
          <cell r="Y94">
            <v>0</v>
          </cell>
        </row>
        <row r="95">
          <cell r="A95" t="str">
            <v>363 Сардельки Филейские Вязанка ТМ Вязанка в обол NDX  ПОКОМ</v>
          </cell>
          <cell r="B95" t="str">
            <v>кг</v>
          </cell>
          <cell r="C95"/>
          <cell r="D95">
            <v>172.85400000000001</v>
          </cell>
          <cell r="E95">
            <v>117.66200000000001</v>
          </cell>
          <cell r="F95">
            <v>53.896000000000001</v>
          </cell>
          <cell r="G95">
            <v>1</v>
          </cell>
          <cell r="J95">
            <v>117.66200000000001</v>
          </cell>
          <cell r="N95">
            <v>0</v>
          </cell>
          <cell r="O95">
            <v>23.532400000000003</v>
          </cell>
          <cell r="P95">
            <v>150</v>
          </cell>
          <cell r="Q95">
            <v>140</v>
          </cell>
          <cell r="T95">
            <v>14.613724057044754</v>
          </cell>
          <cell r="U95">
            <v>2.2902891332800732</v>
          </cell>
          <cell r="X95">
            <v>0</v>
          </cell>
          <cell r="Y95">
            <v>0</v>
          </cell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B96" t="str">
            <v>шт</v>
          </cell>
          <cell r="C96"/>
          <cell r="D96">
            <v>102</v>
          </cell>
          <cell r="E96">
            <v>43</v>
          </cell>
          <cell r="F96">
            <v>54</v>
          </cell>
          <cell r="G96">
            <v>0.28000000000000003</v>
          </cell>
          <cell r="J96">
            <v>43</v>
          </cell>
          <cell r="N96">
            <v>0</v>
          </cell>
          <cell r="O96">
            <v>8.6</v>
          </cell>
          <cell r="P96">
            <v>30</v>
          </cell>
          <cell r="Q96">
            <v>40</v>
          </cell>
          <cell r="T96">
            <v>14.418604651162791</v>
          </cell>
          <cell r="U96">
            <v>6.279069767441861</v>
          </cell>
          <cell r="X96">
            <v>0</v>
          </cell>
          <cell r="Y96">
            <v>0</v>
          </cell>
        </row>
        <row r="97">
          <cell r="A97" t="str">
            <v>365 Колбаса Балыковая ТМ Стародворские колбасы ТС Вязанка в вак  ПОКОМ</v>
          </cell>
          <cell r="B97" t="str">
            <v>кг</v>
          </cell>
          <cell r="C97"/>
          <cell r="D97">
            <v>3.6280000000000001</v>
          </cell>
          <cell r="E97">
            <v>0.89500000000000002</v>
          </cell>
          <cell r="F97">
            <v>2.7330000000000001</v>
          </cell>
          <cell r="G97">
            <v>0</v>
          </cell>
          <cell r="J97">
            <v>0.89500000000000002</v>
          </cell>
          <cell r="N97">
            <v>0</v>
          </cell>
          <cell r="O97">
            <v>0.17899999999999999</v>
          </cell>
          <cell r="P97"/>
          <cell r="T97">
            <v>15.268156424581006</v>
          </cell>
          <cell r="U97">
            <v>15.268156424581006</v>
          </cell>
          <cell r="X97">
            <v>0</v>
          </cell>
          <cell r="Y97">
            <v>0</v>
          </cell>
        </row>
        <row r="98">
          <cell r="A98" t="str">
            <v>366 Сосиски Сочинки по-баварски ТМ Стародворье в обол полиам  ПОКОМ</v>
          </cell>
          <cell r="B98" t="str">
            <v>кг</v>
          </cell>
          <cell r="C98"/>
          <cell r="D98">
            <v>174.02600000000001</v>
          </cell>
          <cell r="E98"/>
          <cell r="F98">
            <v>174.02600000000001</v>
          </cell>
          <cell r="G98">
            <v>0</v>
          </cell>
          <cell r="J98">
            <v>0</v>
          </cell>
          <cell r="N98">
            <v>0</v>
          </cell>
          <cell r="O98">
            <v>0</v>
          </cell>
          <cell r="P98"/>
          <cell r="T98" t="e">
            <v>#DIV/0!</v>
          </cell>
          <cell r="U98" t="e">
            <v>#DIV/0!</v>
          </cell>
          <cell r="X98">
            <v>0</v>
          </cell>
          <cell r="Y98">
            <v>0</v>
          </cell>
        </row>
        <row r="99">
          <cell r="A99" t="str">
            <v>У_231  Колбаса Молочная по-стародворски, ВЕС   ПОКОМ</v>
          </cell>
          <cell r="B99" t="str">
            <v>кг</v>
          </cell>
          <cell r="C99">
            <v>12.11</v>
          </cell>
          <cell r="D99"/>
          <cell r="E99">
            <v>2.6989999999999998</v>
          </cell>
          <cell r="F99">
            <v>-4.0339999999999998</v>
          </cell>
          <cell r="G99">
            <v>0</v>
          </cell>
          <cell r="J99">
            <v>2.6989999999999998</v>
          </cell>
          <cell r="N99">
            <v>0</v>
          </cell>
          <cell r="O99">
            <v>0.53979999999999995</v>
          </cell>
          <cell r="P99"/>
          <cell r="T99">
            <v>-7.4731381993330865</v>
          </cell>
          <cell r="U99">
            <v>-7.4731381993330865</v>
          </cell>
          <cell r="X99">
            <v>88.361199999999997</v>
          </cell>
          <cell r="Y99">
            <v>18.363999999999997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150</v>
          </cell>
          <cell r="F7">
            <v>300</v>
          </cell>
        </row>
        <row r="8">
          <cell r="A8" t="str">
            <v>043  Ветчина Нежная ТМ Особый рецепт, п/а, 0,4кг    ПОКОМ</v>
          </cell>
          <cell r="D8">
            <v>104</v>
          </cell>
          <cell r="F8">
            <v>260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35.700000000000003</v>
          </cell>
          <cell r="F9">
            <v>210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16.2</v>
          </cell>
          <cell r="F10">
            <v>36</v>
          </cell>
        </row>
        <row r="11">
          <cell r="A11" t="str">
            <v>055  Колбаса вареная Филейбургская, 0,45 кг, БАВАРУШКА ПОКОМ</v>
          </cell>
          <cell r="D11">
            <v>54</v>
          </cell>
          <cell r="F11">
            <v>120</v>
          </cell>
        </row>
        <row r="12">
          <cell r="A12" t="str">
            <v>059  Колбаса Докторская по-стародворски  0.5 кг, ПОКОМ</v>
          </cell>
          <cell r="D12">
            <v>250</v>
          </cell>
          <cell r="F12">
            <v>500</v>
          </cell>
        </row>
        <row r="13">
          <cell r="A13" t="str">
            <v>060  Колбаса Докторская стародворская  0,5 кг,ПОКОМ</v>
          </cell>
          <cell r="D13">
            <v>140</v>
          </cell>
          <cell r="F13">
            <v>280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30.6</v>
          </cell>
          <cell r="F14">
            <v>102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240</v>
          </cell>
          <cell r="F15">
            <v>600</v>
          </cell>
        </row>
        <row r="16">
          <cell r="A16" t="str">
            <v>084  Колбаски Баварские копченые, NDX в МГС 0,28 кг, ТМ Стародворье  ПОКОМ</v>
          </cell>
          <cell r="D16">
            <v>196.56</v>
          </cell>
          <cell r="F16">
            <v>702</v>
          </cell>
        </row>
        <row r="17">
          <cell r="A17" t="str">
            <v>091  Сардельки Баварские, МГС 0.38кг, ТМ Стародворье  ПОКОМ</v>
          </cell>
          <cell r="D17">
            <v>152.76</v>
          </cell>
          <cell r="F17">
            <v>402</v>
          </cell>
        </row>
        <row r="18">
          <cell r="A18" t="str">
            <v>092  Сосиски Баварские с сыром,  0.42кг,ПОКОМ</v>
          </cell>
          <cell r="D18">
            <v>546.84</v>
          </cell>
          <cell r="F18">
            <v>1302</v>
          </cell>
        </row>
        <row r="19">
          <cell r="A19" t="str">
            <v>096  Сосиски Баварские,  0.42кг,ПОКОМ</v>
          </cell>
          <cell r="D19">
            <v>1260</v>
          </cell>
          <cell r="F19">
            <v>3000</v>
          </cell>
        </row>
        <row r="20">
          <cell r="A20" t="str">
            <v>100  Сосиски Баварушки, 0.6кг, БАВАРУШКА ПОКОМ</v>
          </cell>
          <cell r="D20">
            <v>148.80000000000001</v>
          </cell>
          <cell r="F20">
            <v>248</v>
          </cell>
        </row>
        <row r="21">
          <cell r="A21" t="str">
            <v>108  Сосиски С сыром,  0.42кг,ядрена копоть ПОКОМ</v>
          </cell>
          <cell r="D21">
            <v>63</v>
          </cell>
          <cell r="F21">
            <v>150</v>
          </cell>
        </row>
        <row r="22">
          <cell r="A22" t="str">
            <v>114  Сосиски Филейбургские с филе сочного окорока, 0,55 кг, БАВАРУШКА ПОКОМ</v>
          </cell>
          <cell r="D22">
            <v>66</v>
          </cell>
          <cell r="F22">
            <v>120</v>
          </cell>
        </row>
        <row r="23">
          <cell r="A23" t="str">
            <v>115  Колбаса Салями Филейбургская зернистая, в/у 0,35 кг срез, БАВАРУШКА ПОКОМ</v>
          </cell>
          <cell r="D23">
            <v>48.3</v>
          </cell>
          <cell r="F23">
            <v>138</v>
          </cell>
        </row>
        <row r="24">
          <cell r="A24" t="str">
            <v>117  Колбаса Сервелат Филейбургский с ароматными пряностями, в/у 0,35 кг срез, БАВАРУШКА ПОКОМ</v>
          </cell>
          <cell r="D24">
            <v>42</v>
          </cell>
          <cell r="F24">
            <v>120</v>
          </cell>
        </row>
        <row r="25">
          <cell r="A25" t="str">
            <v>118  Колбаса Сервелат Филейбургский с филе сочного окорока, в/у 0,35 кг срез, БАВАРУШКА ПОКОМ</v>
          </cell>
          <cell r="D25">
            <v>60.9</v>
          </cell>
          <cell r="F25">
            <v>174</v>
          </cell>
        </row>
        <row r="26">
          <cell r="A26" t="str">
            <v>248  Сардельки Сочные ТМ Особый рецепт,   ПОКОМ</v>
          </cell>
          <cell r="D26">
            <v>53.613</v>
          </cell>
          <cell r="F26">
            <v>53.613</v>
          </cell>
        </row>
        <row r="27">
          <cell r="A27" t="str">
            <v>302  Сосиски Сочинки по-баварски,  0.4кг, ТМ Стародворье  ПОКОМ</v>
          </cell>
          <cell r="D27">
            <v>199.2</v>
          </cell>
          <cell r="F27">
            <v>498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280</v>
          </cell>
          <cell r="F28">
            <v>700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36.4</v>
          </cell>
          <cell r="F29">
            <v>104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37.799999999999997</v>
          </cell>
          <cell r="F30">
            <v>108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32</v>
          </cell>
          <cell r="F31">
            <v>320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69.3</v>
          </cell>
          <cell r="F32">
            <v>210</v>
          </cell>
        </row>
        <row r="33">
          <cell r="A33" t="str">
            <v>355 Сос Молочные для завтрака ОР полиамид мгс 0,4 кг НД СК  ПОКОМ</v>
          </cell>
          <cell r="D33">
            <v>86.4</v>
          </cell>
          <cell r="F33">
            <v>216</v>
          </cell>
        </row>
        <row r="34">
          <cell r="A34" t="str">
            <v>Итого</v>
          </cell>
          <cell r="D34">
            <v>4400.3729999999996</v>
          </cell>
          <cell r="F34">
            <v>10973.612999999999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07"/>
  <sheetViews>
    <sheetView tabSelected="1" workbookViewId="0">
      <pane ySplit="5" topLeftCell="A72" activePane="bottomLeft" state="frozen"/>
      <selection pane="bottomLeft" activeCell="K91" sqref="K91"/>
    </sheetView>
  </sheetViews>
  <sheetFormatPr defaultColWidth="10.5" defaultRowHeight="11.45" customHeight="1" outlineLevelRow="2" x14ac:dyDescent="0.2"/>
  <cols>
    <col min="1" max="1" width="73.1640625" style="2" customWidth="1"/>
    <col min="2" max="2" width="4.1640625" style="2" customWidth="1"/>
    <col min="3" max="6" width="7.1640625" style="2" customWidth="1"/>
    <col min="7" max="7" width="5.1640625" style="14" customWidth="1"/>
    <col min="8" max="8" width="1.6640625" style="3" customWidth="1"/>
    <col min="9" max="9" width="1.5" style="3" customWidth="1"/>
    <col min="10" max="11" width="8.1640625" style="3" customWidth="1"/>
    <col min="12" max="12" width="2" style="3" customWidth="1"/>
    <col min="13" max="14" width="7.5" style="3" customWidth="1"/>
    <col min="15" max="15" width="6" style="3" customWidth="1"/>
    <col min="16" max="18" width="7.6640625" style="3" customWidth="1"/>
    <col min="19" max="19" width="8.1640625" style="3" customWidth="1"/>
    <col min="20" max="21" width="6.1640625" style="3" customWidth="1"/>
    <col min="22" max="23" width="2.1640625" style="3" customWidth="1"/>
    <col min="24" max="26" width="8" style="3" customWidth="1"/>
    <col min="27" max="27" width="10.5" style="3"/>
    <col min="28" max="30" width="8" style="3" customWidth="1"/>
    <col min="31" max="31" width="11.33203125" style="3" customWidth="1"/>
    <col min="32" max="16384" width="10.5" style="3"/>
  </cols>
  <sheetData>
    <row r="1" spans="1:31" ht="12.95" customHeight="1" outlineLevel="1" x14ac:dyDescent="0.2">
      <c r="A1" s="1" t="s">
        <v>0</v>
      </c>
    </row>
    <row r="2" spans="1:31" ht="12.95" customHeight="1" outlineLevel="1" x14ac:dyDescent="0.2">
      <c r="A2" s="1"/>
    </row>
    <row r="3" spans="1:3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103</v>
      </c>
      <c r="H3" s="10" t="s">
        <v>104</v>
      </c>
      <c r="I3" s="10" t="s">
        <v>105</v>
      </c>
      <c r="J3" s="10" t="s">
        <v>106</v>
      </c>
      <c r="K3" s="10" t="s">
        <v>107</v>
      </c>
      <c r="L3" s="10" t="s">
        <v>108</v>
      </c>
      <c r="M3" s="10" t="s">
        <v>108</v>
      </c>
      <c r="N3" s="10" t="s">
        <v>108</v>
      </c>
      <c r="O3" s="10" t="s">
        <v>109</v>
      </c>
      <c r="P3" s="10" t="s">
        <v>110</v>
      </c>
      <c r="Q3" s="10" t="s">
        <v>111</v>
      </c>
      <c r="R3" s="10" t="s">
        <v>112</v>
      </c>
      <c r="S3" s="10" t="s">
        <v>108</v>
      </c>
      <c r="T3" s="10" t="s">
        <v>113</v>
      </c>
      <c r="U3" s="10" t="s">
        <v>114</v>
      </c>
      <c r="V3" s="10" t="s">
        <v>115</v>
      </c>
      <c r="W3" s="10" t="s">
        <v>107</v>
      </c>
      <c r="X3" s="11" t="s">
        <v>116</v>
      </c>
      <c r="Y3" s="11" t="s">
        <v>117</v>
      </c>
      <c r="Z3" s="11" t="s">
        <v>121</v>
      </c>
      <c r="AA3" s="10" t="s">
        <v>118</v>
      </c>
      <c r="AB3" s="10" t="s">
        <v>119</v>
      </c>
      <c r="AC3" s="10"/>
      <c r="AD3" s="10"/>
      <c r="AE3" s="10"/>
    </row>
    <row r="4" spans="1:3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 t="s">
        <v>120</v>
      </c>
      <c r="L4" s="10"/>
      <c r="M4" s="10"/>
      <c r="N4" s="10"/>
      <c r="O4" s="10"/>
      <c r="P4" s="10" t="s">
        <v>131</v>
      </c>
      <c r="Q4" s="25" t="s">
        <v>131</v>
      </c>
      <c r="R4" s="13" t="s">
        <v>131</v>
      </c>
      <c r="S4" s="27" t="s">
        <v>132</v>
      </c>
      <c r="T4" s="13"/>
      <c r="U4" s="13"/>
      <c r="V4" s="13"/>
      <c r="W4" s="13"/>
      <c r="X4" s="13"/>
      <c r="Y4" s="13"/>
      <c r="Z4" s="13"/>
      <c r="AA4" s="13"/>
      <c r="AB4" s="13" t="s">
        <v>110</v>
      </c>
      <c r="AC4" s="25" t="s">
        <v>111</v>
      </c>
      <c r="AD4" s="10" t="s">
        <v>112</v>
      </c>
      <c r="AE4" s="27" t="s">
        <v>132</v>
      </c>
    </row>
    <row r="5" spans="1:31" ht="11.1" customHeight="1" x14ac:dyDescent="0.2">
      <c r="A5" s="5"/>
      <c r="B5" s="5"/>
      <c r="C5" s="6"/>
      <c r="D5" s="6"/>
      <c r="E5" s="12">
        <f t="shared" ref="E5:F5" si="0">SUM(E6:E251)</f>
        <v>43867.509999999995</v>
      </c>
      <c r="F5" s="12">
        <f t="shared" si="0"/>
        <v>10220.870000000001</v>
      </c>
      <c r="G5" s="9"/>
      <c r="H5" s="12">
        <f t="shared" ref="H5:S5" si="1">SUM(H6:H251)</f>
        <v>0</v>
      </c>
      <c r="I5" s="12">
        <f t="shared" si="1"/>
        <v>0</v>
      </c>
      <c r="J5" s="12">
        <f t="shared" si="1"/>
        <v>32893.896999999997</v>
      </c>
      <c r="K5" s="12">
        <f t="shared" si="1"/>
        <v>10973.612999999999</v>
      </c>
      <c r="L5" s="12">
        <f t="shared" si="1"/>
        <v>0</v>
      </c>
      <c r="M5" s="12">
        <f t="shared" si="1"/>
        <v>17919.54</v>
      </c>
      <c r="N5" s="12">
        <f t="shared" si="1"/>
        <v>19505</v>
      </c>
      <c r="O5" s="12">
        <f t="shared" si="1"/>
        <v>6578.7793999999994</v>
      </c>
      <c r="P5" s="12">
        <f t="shared" si="1"/>
        <v>19360.230799999998</v>
      </c>
      <c r="Q5" s="12">
        <f t="shared" si="1"/>
        <v>23000</v>
      </c>
      <c r="R5" s="12">
        <f t="shared" si="1"/>
        <v>17650</v>
      </c>
      <c r="S5" s="12">
        <f t="shared" si="1"/>
        <v>18325</v>
      </c>
      <c r="T5" s="10"/>
      <c r="U5" s="10"/>
      <c r="V5" s="10"/>
      <c r="W5" s="10"/>
      <c r="X5" s="12">
        <f>SUM(X6:X251)</f>
        <v>4553.0536000000002</v>
      </c>
      <c r="Y5" s="12">
        <f>SUM(Y6:Y251)</f>
        <v>5015.9922000000015</v>
      </c>
      <c r="Z5" s="12">
        <f>SUM(Z6:Z251)</f>
        <v>5041.2529999999997</v>
      </c>
      <c r="AA5" s="10"/>
      <c r="AB5" s="12">
        <f>SUM(AB6:AB251)</f>
        <v>17534.730800000001</v>
      </c>
      <c r="AC5" s="12">
        <f>SUM(AC6:AC251)</f>
        <v>17690</v>
      </c>
      <c r="AD5" s="12">
        <f>SUM(AD6:AD251)</f>
        <v>17650</v>
      </c>
      <c r="AE5" s="12">
        <f>SUM(AE6:AE251)</f>
        <v>17426.95</v>
      </c>
    </row>
    <row r="6" spans="1:31" ht="11.1" customHeight="1" outlineLevel="2" x14ac:dyDescent="0.2">
      <c r="A6" s="7" t="s">
        <v>8</v>
      </c>
      <c r="B6" s="7" t="s">
        <v>9</v>
      </c>
      <c r="C6" s="8">
        <v>420.60500000000002</v>
      </c>
      <c r="D6" s="8"/>
      <c r="E6" s="8">
        <v>167.50200000000001</v>
      </c>
      <c r="F6" s="8">
        <v>246.34800000000001</v>
      </c>
      <c r="G6" s="14">
        <f>VLOOKUP(A6,[1]TDSheet!$A:$G,7,0)</f>
        <v>1</v>
      </c>
      <c r="J6" s="3">
        <f>E6-K6</f>
        <v>167.50200000000001</v>
      </c>
      <c r="M6" s="3">
        <f>VLOOKUP(A6,[1]TDSheet!$A:$P,16,0)</f>
        <v>0</v>
      </c>
      <c r="N6" s="3">
        <f>VLOOKUP(A6,[1]TDSheet!$A:$Q,17,0)</f>
        <v>0</v>
      </c>
      <c r="O6" s="3">
        <f>J6/5</f>
        <v>33.500399999999999</v>
      </c>
      <c r="P6" s="17">
        <v>110</v>
      </c>
      <c r="Q6" s="26">
        <v>500</v>
      </c>
      <c r="R6" s="17"/>
      <c r="S6" s="17">
        <v>120</v>
      </c>
      <c r="T6" s="3">
        <f>(F6+M6+N6+P6+R6+S6)/O6</f>
        <v>14.219173502405942</v>
      </c>
      <c r="U6" s="3">
        <f>(F6+M6+N6)/O6</f>
        <v>7.3535838378049228</v>
      </c>
      <c r="X6" s="3">
        <f>VLOOKUP(A6,[1]TDSheet!$A:$X,24,0)</f>
        <v>17.543799999999997</v>
      </c>
      <c r="Y6" s="3">
        <f>VLOOKUP(A6,[1]TDSheet!$A:$Y,25,0)</f>
        <v>42.249600000000001</v>
      </c>
      <c r="Z6" s="3">
        <f>VLOOKUP(A6,[1]TDSheet!$A:$O,15,0)</f>
        <v>1.351</v>
      </c>
      <c r="AB6" s="3">
        <f>P6*G6</f>
        <v>110</v>
      </c>
      <c r="AC6" s="3">
        <f>Q6*G6</f>
        <v>500</v>
      </c>
      <c r="AD6" s="3">
        <f>R6*G6</f>
        <v>0</v>
      </c>
      <c r="AE6" s="3">
        <f>S6*G6</f>
        <v>120</v>
      </c>
    </row>
    <row r="7" spans="1:31" ht="11.1" customHeight="1" outlineLevel="2" x14ac:dyDescent="0.2">
      <c r="A7" s="7" t="s">
        <v>10</v>
      </c>
      <c r="B7" s="7" t="s">
        <v>9</v>
      </c>
      <c r="C7" s="8">
        <v>206.28100000000001</v>
      </c>
      <c r="D7" s="8"/>
      <c r="E7" s="8">
        <v>158.54499999999999</v>
      </c>
      <c r="F7" s="8">
        <v>5.8170000000000002</v>
      </c>
      <c r="G7" s="14">
        <f>VLOOKUP(A7,[1]TDSheet!$A:$G,7,0)</f>
        <v>1</v>
      </c>
      <c r="J7" s="3">
        <f t="shared" ref="J7:J70" si="2">E7-K7</f>
        <v>158.54499999999999</v>
      </c>
      <c r="M7" s="3">
        <f>VLOOKUP(A7,[1]TDSheet!$A:$P,16,0)</f>
        <v>319.53999999999996</v>
      </c>
      <c r="N7" s="3">
        <f>VLOOKUP(A7,[1]TDSheet!$A:$Q,17,0)</f>
        <v>200</v>
      </c>
      <c r="O7" s="3">
        <f t="shared" ref="O7:O70" si="3">J7/5</f>
        <v>31.708999999999996</v>
      </c>
      <c r="P7" s="17"/>
      <c r="Q7" s="26">
        <v>500</v>
      </c>
      <c r="R7" s="17"/>
      <c r="S7" s="17"/>
      <c r="T7" s="3">
        <f t="shared" ref="T7:T70" si="4">(F7+M7+N7+P7+R7+S7)/O7</f>
        <v>16.568072156170174</v>
      </c>
      <c r="U7" s="3">
        <f t="shared" ref="U7:U70" si="5">(F7+M7+N7)/O7</f>
        <v>16.568072156170174</v>
      </c>
      <c r="X7" s="3">
        <f>VLOOKUP(A7,[1]TDSheet!$A:$X,24,0)</f>
        <v>55.482000000000006</v>
      </c>
      <c r="Y7" s="3">
        <f>VLOOKUP(A7,[1]TDSheet!$A:$Y,25,0)</f>
        <v>13.4612</v>
      </c>
      <c r="Z7" s="3">
        <f>VLOOKUP(A7,[1]TDSheet!$A:$O,15,0)</f>
        <v>48.3902</v>
      </c>
      <c r="AB7" s="3">
        <f t="shared" ref="AB7:AB70" si="6">P7*G7</f>
        <v>0</v>
      </c>
      <c r="AC7" s="3">
        <f t="shared" ref="AC7:AC70" si="7">Q7*G7</f>
        <v>500</v>
      </c>
      <c r="AD7" s="3">
        <f t="shared" ref="AD7:AD70" si="8">R7*G7</f>
        <v>0</v>
      </c>
      <c r="AE7" s="3">
        <f t="shared" ref="AE7:AE70" si="9">S7*G7</f>
        <v>0</v>
      </c>
    </row>
    <row r="8" spans="1:31" ht="11.1" customHeight="1" outlineLevel="2" x14ac:dyDescent="0.2">
      <c r="A8" s="7" t="s">
        <v>11</v>
      </c>
      <c r="B8" s="7" t="s">
        <v>9</v>
      </c>
      <c r="C8" s="8">
        <v>280.16699999999997</v>
      </c>
      <c r="D8" s="8">
        <v>48.561</v>
      </c>
      <c r="E8" s="8">
        <v>272.58499999999998</v>
      </c>
      <c r="F8" s="8">
        <v>13.545999999999999</v>
      </c>
      <c r="G8" s="14">
        <f>VLOOKUP(A8,[1]TDSheet!$A:$G,7,0)</f>
        <v>1</v>
      </c>
      <c r="J8" s="3">
        <f t="shared" si="2"/>
        <v>272.58499999999998</v>
      </c>
      <c r="M8" s="3">
        <f>VLOOKUP(A8,[1]TDSheet!$A:$P,16,0)</f>
        <v>230</v>
      </c>
      <c r="N8" s="3">
        <f>VLOOKUP(A8,[1]TDSheet!$A:$Q,17,0)</f>
        <v>210</v>
      </c>
      <c r="O8" s="3">
        <f t="shared" si="3"/>
        <v>54.516999999999996</v>
      </c>
      <c r="P8" s="17">
        <v>140</v>
      </c>
      <c r="Q8" s="17"/>
      <c r="R8" s="17"/>
      <c r="S8" s="17">
        <v>180</v>
      </c>
      <c r="T8" s="3">
        <f t="shared" si="4"/>
        <v>14.189078636021794</v>
      </c>
      <c r="U8" s="3">
        <f t="shared" si="5"/>
        <v>8.3193499275455363</v>
      </c>
      <c r="X8" s="3">
        <f>VLOOKUP(A8,[1]TDSheet!$A:$X,24,0)</f>
        <v>54.868200000000002</v>
      </c>
      <c r="Y8" s="3">
        <f>VLOOKUP(A8,[1]TDSheet!$A:$Y,25,0)</f>
        <v>53.610799999999998</v>
      </c>
      <c r="Z8" s="3">
        <f>VLOOKUP(A8,[1]TDSheet!$A:$O,15,0)</f>
        <v>50.673200000000001</v>
      </c>
      <c r="AB8" s="3">
        <f t="shared" si="6"/>
        <v>140</v>
      </c>
      <c r="AC8" s="3">
        <f t="shared" si="7"/>
        <v>0</v>
      </c>
      <c r="AD8" s="3">
        <f t="shared" si="8"/>
        <v>0</v>
      </c>
      <c r="AE8" s="3">
        <f t="shared" si="9"/>
        <v>180</v>
      </c>
    </row>
    <row r="9" spans="1:31" ht="11.1" customHeight="1" outlineLevel="2" x14ac:dyDescent="0.2">
      <c r="A9" s="7" t="s">
        <v>12</v>
      </c>
      <c r="B9" s="7" t="s">
        <v>9</v>
      </c>
      <c r="C9" s="8">
        <v>118.739</v>
      </c>
      <c r="D9" s="8">
        <v>404.74099999999999</v>
      </c>
      <c r="E9" s="8">
        <v>400.63499999999999</v>
      </c>
      <c r="F9" s="8">
        <v>16.609000000000002</v>
      </c>
      <c r="G9" s="14">
        <f>VLOOKUP(A9,[1]TDSheet!$A:$G,7,0)</f>
        <v>1</v>
      </c>
      <c r="J9" s="3">
        <f t="shared" si="2"/>
        <v>400.63499999999999</v>
      </c>
      <c r="M9" s="3">
        <f>VLOOKUP(A9,[1]TDSheet!$A:$P,16,0)</f>
        <v>1050</v>
      </c>
      <c r="N9" s="3">
        <f>VLOOKUP(A9,[1]TDSheet!$A:$Q,17,0)</f>
        <v>650</v>
      </c>
      <c r="O9" s="3">
        <f t="shared" si="3"/>
        <v>80.126999999999995</v>
      </c>
      <c r="P9" s="17"/>
      <c r="Q9" s="17"/>
      <c r="R9" s="17"/>
      <c r="S9" s="17"/>
      <c r="T9" s="3">
        <f t="shared" si="4"/>
        <v>21.423602530982066</v>
      </c>
      <c r="U9" s="3">
        <f t="shared" si="5"/>
        <v>21.423602530982066</v>
      </c>
      <c r="X9" s="3">
        <f>VLOOKUP(A9,[1]TDSheet!$A:$X,24,0)</f>
        <v>114.28720000000001</v>
      </c>
      <c r="Y9" s="3">
        <f>VLOOKUP(A9,[1]TDSheet!$A:$Y,25,0)</f>
        <v>72.561800000000005</v>
      </c>
      <c r="Z9" s="3">
        <f>VLOOKUP(A9,[1]TDSheet!$A:$O,15,0)</f>
        <v>147.25880000000001</v>
      </c>
      <c r="AB9" s="3">
        <f t="shared" si="6"/>
        <v>0</v>
      </c>
      <c r="AC9" s="3">
        <f t="shared" si="7"/>
        <v>0</v>
      </c>
      <c r="AD9" s="3">
        <f t="shared" si="8"/>
        <v>0</v>
      </c>
      <c r="AE9" s="3">
        <f t="shared" si="9"/>
        <v>0</v>
      </c>
    </row>
    <row r="10" spans="1:31" ht="11.1" customHeight="1" outlineLevel="2" x14ac:dyDescent="0.2">
      <c r="A10" s="15" t="s">
        <v>13</v>
      </c>
      <c r="B10" s="15" t="s">
        <v>9</v>
      </c>
      <c r="C10" s="16">
        <v>275.51799999999997</v>
      </c>
      <c r="D10" s="16"/>
      <c r="E10" s="16">
        <v>130.392</v>
      </c>
      <c r="F10" s="16">
        <v>129.625</v>
      </c>
      <c r="G10" s="14">
        <f>VLOOKUP(A10,[1]TDSheet!$A:$G,7,0)</f>
        <v>0</v>
      </c>
      <c r="J10" s="3">
        <f t="shared" si="2"/>
        <v>130.392</v>
      </c>
      <c r="M10" s="3">
        <f>VLOOKUP(A10,[1]TDSheet!$A:$P,16,0)</f>
        <v>0</v>
      </c>
      <c r="N10" s="3">
        <f>VLOOKUP(A10,[1]TDSheet!$A:$Q,17,0)</f>
        <v>0</v>
      </c>
      <c r="O10" s="3">
        <f t="shared" si="3"/>
        <v>26.078399999999998</v>
      </c>
      <c r="P10" s="17"/>
      <c r="Q10" s="17"/>
      <c r="R10" s="17"/>
      <c r="S10" s="17"/>
      <c r="T10" s="3">
        <f t="shared" si="4"/>
        <v>4.97058868642248</v>
      </c>
      <c r="U10" s="3">
        <f t="shared" si="5"/>
        <v>4.97058868642248</v>
      </c>
      <c r="X10" s="3">
        <f>VLOOKUP(A10,[1]TDSheet!$A:$X,24,0)</f>
        <v>0</v>
      </c>
      <c r="Y10" s="3">
        <f>VLOOKUP(A10,[1]TDSheet!$A:$Y,25,0)</f>
        <v>0</v>
      </c>
      <c r="Z10" s="3">
        <f>VLOOKUP(A10,[1]TDSheet!$A:$O,15,0)</f>
        <v>1.8218000000000001</v>
      </c>
      <c r="AB10" s="3">
        <f t="shared" si="6"/>
        <v>0</v>
      </c>
      <c r="AC10" s="3">
        <f t="shared" si="7"/>
        <v>0</v>
      </c>
      <c r="AD10" s="3">
        <f t="shared" si="8"/>
        <v>0</v>
      </c>
      <c r="AE10" s="3">
        <f t="shared" si="9"/>
        <v>0</v>
      </c>
    </row>
    <row r="11" spans="1:31" ht="11.1" customHeight="1" outlineLevel="2" x14ac:dyDescent="0.2">
      <c r="A11" s="7" t="s">
        <v>19</v>
      </c>
      <c r="B11" s="7" t="s">
        <v>20</v>
      </c>
      <c r="C11" s="8">
        <v>83</v>
      </c>
      <c r="D11" s="8"/>
      <c r="E11" s="8">
        <v>56</v>
      </c>
      <c r="F11" s="8">
        <v>8</v>
      </c>
      <c r="G11" s="14">
        <f>VLOOKUP(A11,[1]TDSheet!$A:$G,7,0)</f>
        <v>0.4</v>
      </c>
      <c r="J11" s="3">
        <f t="shared" si="2"/>
        <v>56</v>
      </c>
      <c r="M11" s="3">
        <f>VLOOKUP(A11,[1]TDSheet!$A:$P,16,0)</f>
        <v>30</v>
      </c>
      <c r="N11" s="3">
        <f>VLOOKUP(A11,[1]TDSheet!$A:$Q,17,0)</f>
        <v>40</v>
      </c>
      <c r="O11" s="3">
        <f t="shared" si="3"/>
        <v>11.2</v>
      </c>
      <c r="P11" s="17">
        <v>45</v>
      </c>
      <c r="Q11" s="17"/>
      <c r="R11" s="17"/>
      <c r="S11" s="17">
        <v>35</v>
      </c>
      <c r="T11" s="3">
        <f t="shared" si="4"/>
        <v>14.107142857142858</v>
      </c>
      <c r="U11" s="3">
        <f t="shared" si="5"/>
        <v>6.9642857142857144</v>
      </c>
      <c r="X11" s="3">
        <f>VLOOKUP(A11,[1]TDSheet!$A:$X,24,0)</f>
        <v>9.8000000000000007</v>
      </c>
      <c r="Y11" s="3">
        <f>VLOOKUP(A11,[1]TDSheet!$A:$Y,25,0)</f>
        <v>-0.16</v>
      </c>
      <c r="Z11" s="3">
        <f>VLOOKUP(A11,[1]TDSheet!$A:$O,15,0)</f>
        <v>9.4</v>
      </c>
      <c r="AB11" s="3">
        <f t="shared" si="6"/>
        <v>18</v>
      </c>
      <c r="AC11" s="3">
        <f t="shared" si="7"/>
        <v>0</v>
      </c>
      <c r="AD11" s="3">
        <f t="shared" si="8"/>
        <v>0</v>
      </c>
      <c r="AE11" s="3">
        <f t="shared" si="9"/>
        <v>14</v>
      </c>
    </row>
    <row r="12" spans="1:31" ht="11.1" customHeight="1" outlineLevel="2" x14ac:dyDescent="0.2">
      <c r="A12" s="7" t="s">
        <v>21</v>
      </c>
      <c r="B12" s="7" t="s">
        <v>20</v>
      </c>
      <c r="C12" s="8">
        <v>110</v>
      </c>
      <c r="D12" s="8"/>
      <c r="E12" s="8">
        <v>12</v>
      </c>
      <c r="F12" s="8">
        <v>98</v>
      </c>
      <c r="G12" s="14">
        <f>VLOOKUP(A12,[1]TDSheet!$A:$G,7,0)</f>
        <v>0.35</v>
      </c>
      <c r="J12" s="3">
        <f t="shared" si="2"/>
        <v>12</v>
      </c>
      <c r="M12" s="3">
        <f>VLOOKUP(A12,[1]TDSheet!$A:$P,16,0)</f>
        <v>0</v>
      </c>
      <c r="N12" s="3">
        <f>VLOOKUP(A12,[1]TDSheet!$A:$Q,17,0)</f>
        <v>0</v>
      </c>
      <c r="O12" s="3">
        <f t="shared" si="3"/>
        <v>2.4</v>
      </c>
      <c r="P12" s="17"/>
      <c r="Q12" s="17"/>
      <c r="R12" s="17"/>
      <c r="S12" s="17"/>
      <c r="T12" s="3">
        <f t="shared" si="4"/>
        <v>40.833333333333336</v>
      </c>
      <c r="U12" s="3">
        <f t="shared" si="5"/>
        <v>40.833333333333336</v>
      </c>
      <c r="X12" s="3">
        <f>VLOOKUP(A12,[1]TDSheet!$A:$X,24,0)</f>
        <v>0</v>
      </c>
      <c r="Y12" s="3">
        <f>VLOOKUP(A12,[1]TDSheet!$A:$Y,25,0)</f>
        <v>0</v>
      </c>
      <c r="Z12" s="3">
        <f>VLOOKUP(A12,[1]TDSheet!$A:$O,15,0)</f>
        <v>0.4</v>
      </c>
      <c r="AB12" s="3">
        <f t="shared" si="6"/>
        <v>0</v>
      </c>
      <c r="AC12" s="3">
        <f t="shared" si="7"/>
        <v>0</v>
      </c>
      <c r="AD12" s="3">
        <f t="shared" si="8"/>
        <v>0</v>
      </c>
      <c r="AE12" s="3">
        <f t="shared" si="9"/>
        <v>0</v>
      </c>
    </row>
    <row r="13" spans="1:31" ht="21.95" customHeight="1" outlineLevel="2" x14ac:dyDescent="0.2">
      <c r="A13" s="18" t="s">
        <v>22</v>
      </c>
      <c r="B13" s="18" t="s">
        <v>20</v>
      </c>
      <c r="C13" s="19">
        <v>11</v>
      </c>
      <c r="D13" s="19">
        <v>300</v>
      </c>
      <c r="E13" s="19">
        <v>319</v>
      </c>
      <c r="F13" s="19">
        <v>-11</v>
      </c>
      <c r="G13" s="14">
        <v>0</v>
      </c>
      <c r="J13" s="3">
        <f t="shared" si="2"/>
        <v>19</v>
      </c>
      <c r="K13" s="3">
        <f>VLOOKUP(A13,[2]TDSheet!$A:$G,6,0)</f>
        <v>300</v>
      </c>
      <c r="M13" s="3">
        <f>VLOOKUP(A13,[1]TDSheet!$A:$P,16,0)</f>
        <v>20</v>
      </c>
      <c r="N13" s="3">
        <f>VLOOKUP(A13,[1]TDSheet!$A:$Q,17,0)</f>
        <v>20</v>
      </c>
      <c r="O13" s="3">
        <f t="shared" si="3"/>
        <v>3.8</v>
      </c>
      <c r="P13" s="17"/>
      <c r="Q13" s="17"/>
      <c r="R13" s="17"/>
      <c r="S13" s="17"/>
      <c r="T13" s="3">
        <f t="shared" si="4"/>
        <v>7.6315789473684212</v>
      </c>
      <c r="U13" s="3">
        <f t="shared" si="5"/>
        <v>7.6315789473684212</v>
      </c>
      <c r="X13" s="3">
        <f>VLOOKUP(A13,[1]TDSheet!$A:$X,24,0)</f>
        <v>0</v>
      </c>
      <c r="Y13" s="3">
        <f>VLOOKUP(A13,[1]TDSheet!$A:$Y,25,0)</f>
        <v>0</v>
      </c>
      <c r="Z13" s="3">
        <f>VLOOKUP(A13,[1]TDSheet!$A:$O,15,0)</f>
        <v>4.5999999999999996</v>
      </c>
      <c r="AB13" s="3">
        <f t="shared" si="6"/>
        <v>0</v>
      </c>
      <c r="AC13" s="3">
        <f t="shared" si="7"/>
        <v>0</v>
      </c>
      <c r="AD13" s="3">
        <f t="shared" si="8"/>
        <v>0</v>
      </c>
      <c r="AE13" s="3">
        <f t="shared" si="9"/>
        <v>0</v>
      </c>
    </row>
    <row r="14" spans="1:31" ht="11.1" customHeight="1" outlineLevel="2" x14ac:dyDescent="0.2">
      <c r="A14" s="7" t="s">
        <v>23</v>
      </c>
      <c r="B14" s="7" t="s">
        <v>20</v>
      </c>
      <c r="C14" s="8">
        <v>507</v>
      </c>
      <c r="D14" s="8">
        <v>450</v>
      </c>
      <c r="E14" s="8">
        <v>336</v>
      </c>
      <c r="F14" s="8">
        <v>529</v>
      </c>
      <c r="G14" s="14">
        <f>VLOOKUP(A14,[1]TDSheet!$A:$G,7,0)</f>
        <v>0.45</v>
      </c>
      <c r="J14" s="3">
        <f t="shared" si="2"/>
        <v>336</v>
      </c>
      <c r="M14" s="3">
        <f>VLOOKUP(A14,[1]TDSheet!$A:$P,16,0)</f>
        <v>450</v>
      </c>
      <c r="N14" s="3">
        <f>VLOOKUP(A14,[1]TDSheet!$A:$Q,17,0)</f>
        <v>400</v>
      </c>
      <c r="O14" s="3">
        <f t="shared" si="3"/>
        <v>67.2</v>
      </c>
      <c r="P14" s="17"/>
      <c r="Q14" s="17"/>
      <c r="R14" s="17"/>
      <c r="S14" s="17"/>
      <c r="T14" s="3">
        <f t="shared" si="4"/>
        <v>20.520833333333332</v>
      </c>
      <c r="U14" s="3">
        <f t="shared" si="5"/>
        <v>20.520833333333332</v>
      </c>
      <c r="X14" s="3">
        <f>VLOOKUP(A14,[1]TDSheet!$A:$X,24,0)</f>
        <v>77.8</v>
      </c>
      <c r="Y14" s="3">
        <f>VLOOKUP(A14,[1]TDSheet!$A:$Y,25,0)</f>
        <v>87.8</v>
      </c>
      <c r="Z14" s="3">
        <f>VLOOKUP(A14,[1]TDSheet!$A:$O,15,0)</f>
        <v>89.8</v>
      </c>
      <c r="AB14" s="3">
        <f t="shared" si="6"/>
        <v>0</v>
      </c>
      <c r="AC14" s="3">
        <f t="shared" si="7"/>
        <v>0</v>
      </c>
      <c r="AD14" s="3">
        <f t="shared" si="8"/>
        <v>0</v>
      </c>
      <c r="AE14" s="3">
        <f t="shared" si="9"/>
        <v>0</v>
      </c>
    </row>
    <row r="15" spans="1:31" ht="11.1" customHeight="1" outlineLevel="2" x14ac:dyDescent="0.2">
      <c r="A15" s="7" t="s">
        <v>24</v>
      </c>
      <c r="B15" s="7" t="s">
        <v>20</v>
      </c>
      <c r="C15" s="8">
        <v>471</v>
      </c>
      <c r="D15" s="8"/>
      <c r="E15" s="8">
        <v>346</v>
      </c>
      <c r="F15" s="8">
        <v>16</v>
      </c>
      <c r="G15" s="14">
        <f>VLOOKUP(A15,[1]TDSheet!$A:$G,7,0)</f>
        <v>0.45</v>
      </c>
      <c r="J15" s="3">
        <f t="shared" si="2"/>
        <v>346</v>
      </c>
      <c r="M15" s="3">
        <f>VLOOKUP(A15,[1]TDSheet!$A:$P,16,0)</f>
        <v>720</v>
      </c>
      <c r="N15" s="3">
        <f>VLOOKUP(A15,[1]TDSheet!$A:$Q,17,0)</f>
        <v>510</v>
      </c>
      <c r="O15" s="3">
        <f t="shared" si="3"/>
        <v>69.2</v>
      </c>
      <c r="P15" s="17"/>
      <c r="Q15" s="17"/>
      <c r="R15" s="17"/>
      <c r="S15" s="17"/>
      <c r="T15" s="3">
        <f t="shared" si="4"/>
        <v>18.00578034682081</v>
      </c>
      <c r="U15" s="3">
        <f t="shared" si="5"/>
        <v>18.00578034682081</v>
      </c>
      <c r="X15" s="3">
        <f>VLOOKUP(A15,[1]TDSheet!$A:$X,24,0)</f>
        <v>113.4</v>
      </c>
      <c r="Y15" s="3">
        <f>VLOOKUP(A15,[1]TDSheet!$A:$Y,25,0)</f>
        <v>1.4</v>
      </c>
      <c r="Z15" s="3">
        <f>VLOOKUP(A15,[1]TDSheet!$A:$O,15,0)</f>
        <v>113.4</v>
      </c>
      <c r="AB15" s="3">
        <f t="shared" si="6"/>
        <v>0</v>
      </c>
      <c r="AC15" s="3">
        <f t="shared" si="7"/>
        <v>0</v>
      </c>
      <c r="AD15" s="3">
        <f t="shared" si="8"/>
        <v>0</v>
      </c>
      <c r="AE15" s="3">
        <f t="shared" si="9"/>
        <v>0</v>
      </c>
    </row>
    <row r="16" spans="1:31" ht="11.1" customHeight="1" outlineLevel="2" x14ac:dyDescent="0.2">
      <c r="A16" s="15" t="s">
        <v>25</v>
      </c>
      <c r="B16" s="15" t="s">
        <v>20</v>
      </c>
      <c r="C16" s="16"/>
      <c r="D16" s="16"/>
      <c r="E16" s="16">
        <v>1.3680000000000001</v>
      </c>
      <c r="F16" s="16">
        <v>-1.3680000000000001</v>
      </c>
      <c r="G16" s="14">
        <v>0</v>
      </c>
      <c r="J16" s="3">
        <f t="shared" si="2"/>
        <v>1.3680000000000001</v>
      </c>
      <c r="M16" s="3">
        <v>0</v>
      </c>
      <c r="N16" s="3">
        <v>0</v>
      </c>
      <c r="O16" s="3">
        <f t="shared" si="3"/>
        <v>0.27360000000000001</v>
      </c>
      <c r="P16" s="17"/>
      <c r="Q16" s="17"/>
      <c r="R16" s="17"/>
      <c r="S16" s="17"/>
      <c r="T16" s="3">
        <f t="shared" si="4"/>
        <v>-5</v>
      </c>
      <c r="U16" s="3">
        <f t="shared" si="5"/>
        <v>-5</v>
      </c>
      <c r="X16" s="3">
        <v>0</v>
      </c>
      <c r="Y16" s="3">
        <v>0</v>
      </c>
      <c r="Z16" s="3">
        <v>0</v>
      </c>
      <c r="AB16" s="3">
        <f t="shared" si="6"/>
        <v>0</v>
      </c>
      <c r="AC16" s="3">
        <f t="shared" si="7"/>
        <v>0</v>
      </c>
      <c r="AD16" s="3">
        <f t="shared" si="8"/>
        <v>0</v>
      </c>
      <c r="AE16" s="3">
        <f t="shared" si="9"/>
        <v>0</v>
      </c>
    </row>
    <row r="17" spans="1:31" ht="11.1" customHeight="1" outlineLevel="2" x14ac:dyDescent="0.2">
      <c r="A17" s="7" t="s">
        <v>26</v>
      </c>
      <c r="B17" s="7" t="s">
        <v>20</v>
      </c>
      <c r="C17" s="8">
        <v>100</v>
      </c>
      <c r="D17" s="8"/>
      <c r="E17" s="8">
        <v>9</v>
      </c>
      <c r="F17" s="8">
        <v>91</v>
      </c>
      <c r="G17" s="14">
        <f>VLOOKUP(A17,[1]TDSheet!$A:$G,7,0)</f>
        <v>0.35</v>
      </c>
      <c r="J17" s="3">
        <f t="shared" si="2"/>
        <v>9</v>
      </c>
      <c r="M17" s="3">
        <f>VLOOKUP(A17,[1]TDSheet!$A:$P,16,0)</f>
        <v>0</v>
      </c>
      <c r="N17" s="3">
        <f>VLOOKUP(A17,[1]TDSheet!$A:$Q,17,0)</f>
        <v>0</v>
      </c>
      <c r="O17" s="3">
        <f t="shared" si="3"/>
        <v>1.8</v>
      </c>
      <c r="P17" s="17"/>
      <c r="Q17" s="17"/>
      <c r="R17" s="17"/>
      <c r="S17" s="17"/>
      <c r="T17" s="3">
        <f t="shared" si="4"/>
        <v>50.555555555555557</v>
      </c>
      <c r="U17" s="3">
        <f t="shared" si="5"/>
        <v>50.555555555555557</v>
      </c>
      <c r="X17" s="3">
        <f>VLOOKUP(A17,[1]TDSheet!$A:$X,24,0)</f>
        <v>0</v>
      </c>
      <c r="Y17" s="3">
        <f>VLOOKUP(A17,[1]TDSheet!$A:$Y,25,0)</f>
        <v>0</v>
      </c>
      <c r="Z17" s="3">
        <f>VLOOKUP(A17,[1]TDSheet!$A:$O,15,0)</f>
        <v>0.4</v>
      </c>
      <c r="AB17" s="3">
        <f t="shared" si="6"/>
        <v>0</v>
      </c>
      <c r="AC17" s="3">
        <f t="shared" si="7"/>
        <v>0</v>
      </c>
      <c r="AD17" s="3">
        <f t="shared" si="8"/>
        <v>0</v>
      </c>
      <c r="AE17" s="3">
        <f t="shared" si="9"/>
        <v>0</v>
      </c>
    </row>
    <row r="18" spans="1:31" ht="11.1" customHeight="1" outlineLevel="2" x14ac:dyDescent="0.2">
      <c r="A18" s="7" t="s">
        <v>65</v>
      </c>
      <c r="B18" s="7" t="s">
        <v>20</v>
      </c>
      <c r="C18" s="8">
        <v>41</v>
      </c>
      <c r="D18" s="8">
        <v>260</v>
      </c>
      <c r="E18" s="8">
        <v>273</v>
      </c>
      <c r="F18" s="8">
        <v>28</v>
      </c>
      <c r="G18" s="14">
        <f>VLOOKUP(A18,[1]TDSheet!$A:$G,7,0)</f>
        <v>0.4</v>
      </c>
      <c r="J18" s="3">
        <f t="shared" si="2"/>
        <v>13</v>
      </c>
      <c r="K18" s="3">
        <f>VLOOKUP(A18,[2]TDSheet!$A:$G,6,0)</f>
        <v>260</v>
      </c>
      <c r="M18" s="3">
        <f>VLOOKUP(A18,[1]TDSheet!$A:$P,16,0)</f>
        <v>0</v>
      </c>
      <c r="N18" s="3">
        <f>VLOOKUP(A18,[1]TDSheet!$A:$Q,17,0)</f>
        <v>0</v>
      </c>
      <c r="O18" s="3">
        <f t="shared" si="3"/>
        <v>2.6</v>
      </c>
      <c r="P18" s="17"/>
      <c r="Q18" s="17"/>
      <c r="R18" s="17"/>
      <c r="S18" s="17">
        <v>10</v>
      </c>
      <c r="T18" s="3">
        <f t="shared" si="4"/>
        <v>14.615384615384615</v>
      </c>
      <c r="U18" s="3">
        <f t="shared" si="5"/>
        <v>10.769230769230768</v>
      </c>
      <c r="X18" s="3">
        <f>VLOOKUP(A18,[1]TDSheet!$A:$X,24,0)</f>
        <v>2.6</v>
      </c>
      <c r="Y18" s="3">
        <f>VLOOKUP(A18,[1]TDSheet!$A:$Y,25,0)</f>
        <v>1</v>
      </c>
      <c r="Z18" s="3">
        <f>VLOOKUP(A18,[1]TDSheet!$A:$O,15,0)</f>
        <v>0.4</v>
      </c>
      <c r="AB18" s="3">
        <f t="shared" si="6"/>
        <v>0</v>
      </c>
      <c r="AC18" s="3">
        <f t="shared" si="7"/>
        <v>0</v>
      </c>
      <c r="AD18" s="3">
        <f t="shared" si="8"/>
        <v>0</v>
      </c>
      <c r="AE18" s="3">
        <f t="shared" si="9"/>
        <v>4</v>
      </c>
    </row>
    <row r="19" spans="1:31" ht="11.1" customHeight="1" outlineLevel="2" x14ac:dyDescent="0.2">
      <c r="A19" s="18" t="s">
        <v>66</v>
      </c>
      <c r="B19" s="18" t="s">
        <v>20</v>
      </c>
      <c r="C19" s="19"/>
      <c r="D19" s="19">
        <v>210</v>
      </c>
      <c r="E19" s="19">
        <v>210</v>
      </c>
      <c r="F19" s="19"/>
      <c r="G19" s="20">
        <v>0</v>
      </c>
      <c r="J19" s="3">
        <f t="shared" si="2"/>
        <v>0</v>
      </c>
      <c r="K19" s="3">
        <f>VLOOKUP(A19,[2]TDSheet!$A:$G,6,0)</f>
        <v>210</v>
      </c>
      <c r="M19" s="3">
        <f>VLOOKUP(A19,[1]TDSheet!$A:$P,16,0)</f>
        <v>0</v>
      </c>
      <c r="N19" s="3">
        <f>VLOOKUP(A19,[1]TDSheet!$A:$Q,17,0)</f>
        <v>0</v>
      </c>
      <c r="O19" s="3">
        <f t="shared" si="3"/>
        <v>0</v>
      </c>
      <c r="P19" s="17"/>
      <c r="Q19" s="17"/>
      <c r="R19" s="17"/>
      <c r="S19" s="17"/>
      <c r="T19" s="3" t="e">
        <f t="shared" si="4"/>
        <v>#DIV/0!</v>
      </c>
      <c r="U19" s="3" t="e">
        <f t="shared" si="5"/>
        <v>#DIV/0!</v>
      </c>
      <c r="X19" s="3">
        <f>VLOOKUP(A19,[1]TDSheet!$A:$X,24,0)</f>
        <v>0</v>
      </c>
      <c r="Y19" s="3">
        <f>VLOOKUP(A19,[1]TDSheet!$A:$Y,25,0)</f>
        <v>0</v>
      </c>
      <c r="Z19" s="3">
        <f>VLOOKUP(A19,[1]TDSheet!$A:$O,15,0)</f>
        <v>0</v>
      </c>
      <c r="AB19" s="3">
        <f t="shared" si="6"/>
        <v>0</v>
      </c>
      <c r="AC19" s="3">
        <f t="shared" si="7"/>
        <v>0</v>
      </c>
      <c r="AD19" s="3">
        <f t="shared" si="8"/>
        <v>0</v>
      </c>
      <c r="AE19" s="3">
        <f t="shared" si="9"/>
        <v>0</v>
      </c>
    </row>
    <row r="20" spans="1:31" ht="11.1" customHeight="1" outlineLevel="2" x14ac:dyDescent="0.2">
      <c r="A20" s="18" t="s">
        <v>67</v>
      </c>
      <c r="B20" s="18" t="s">
        <v>20</v>
      </c>
      <c r="C20" s="19"/>
      <c r="D20" s="19">
        <v>36</v>
      </c>
      <c r="E20" s="19">
        <v>36</v>
      </c>
      <c r="F20" s="19"/>
      <c r="G20" s="20">
        <v>0</v>
      </c>
      <c r="J20" s="3">
        <f t="shared" si="2"/>
        <v>0</v>
      </c>
      <c r="K20" s="3">
        <f>VLOOKUP(A20,[2]TDSheet!$A:$G,6,0)</f>
        <v>36</v>
      </c>
      <c r="M20" s="3">
        <f>VLOOKUP(A20,[1]TDSheet!$A:$P,16,0)</f>
        <v>0</v>
      </c>
      <c r="N20" s="3">
        <f>VLOOKUP(A20,[1]TDSheet!$A:$Q,17,0)</f>
        <v>0</v>
      </c>
      <c r="O20" s="3">
        <f t="shared" si="3"/>
        <v>0</v>
      </c>
      <c r="P20" s="17"/>
      <c r="Q20" s="17"/>
      <c r="R20" s="17"/>
      <c r="S20" s="17"/>
      <c r="T20" s="3" t="e">
        <f t="shared" si="4"/>
        <v>#DIV/0!</v>
      </c>
      <c r="U20" s="3" t="e">
        <f t="shared" si="5"/>
        <v>#DIV/0!</v>
      </c>
      <c r="X20" s="3">
        <f>VLOOKUP(A20,[1]TDSheet!$A:$X,24,0)</f>
        <v>0</v>
      </c>
      <c r="Y20" s="3">
        <f>VLOOKUP(A20,[1]TDSheet!$A:$Y,25,0)</f>
        <v>0</v>
      </c>
      <c r="Z20" s="3">
        <f>VLOOKUP(A20,[1]TDSheet!$A:$O,15,0)</f>
        <v>0</v>
      </c>
      <c r="AB20" s="3">
        <f t="shared" si="6"/>
        <v>0</v>
      </c>
      <c r="AC20" s="3">
        <f t="shared" si="7"/>
        <v>0</v>
      </c>
      <c r="AD20" s="3">
        <f t="shared" si="8"/>
        <v>0</v>
      </c>
      <c r="AE20" s="3">
        <f t="shared" si="9"/>
        <v>0</v>
      </c>
    </row>
    <row r="21" spans="1:31" ht="11.1" customHeight="1" outlineLevel="2" x14ac:dyDescent="0.2">
      <c r="A21" s="18" t="s">
        <v>68</v>
      </c>
      <c r="B21" s="18" t="s">
        <v>20</v>
      </c>
      <c r="C21" s="19"/>
      <c r="D21" s="19">
        <v>120</v>
      </c>
      <c r="E21" s="19">
        <v>120</v>
      </c>
      <c r="F21" s="19"/>
      <c r="G21" s="20">
        <v>0</v>
      </c>
      <c r="J21" s="3">
        <f t="shared" si="2"/>
        <v>0</v>
      </c>
      <c r="K21" s="3">
        <f>VLOOKUP(A21,[2]TDSheet!$A:$G,6,0)</f>
        <v>120</v>
      </c>
      <c r="M21" s="3">
        <f>VLOOKUP(A21,[1]TDSheet!$A:$P,16,0)</f>
        <v>0</v>
      </c>
      <c r="N21" s="3">
        <f>VLOOKUP(A21,[1]TDSheet!$A:$Q,17,0)</f>
        <v>0</v>
      </c>
      <c r="O21" s="3">
        <f t="shared" si="3"/>
        <v>0</v>
      </c>
      <c r="P21" s="17"/>
      <c r="Q21" s="17"/>
      <c r="R21" s="17"/>
      <c r="S21" s="17"/>
      <c r="T21" s="3" t="e">
        <f t="shared" si="4"/>
        <v>#DIV/0!</v>
      </c>
      <c r="U21" s="3" t="e">
        <f t="shared" si="5"/>
        <v>#DIV/0!</v>
      </c>
      <c r="X21" s="3">
        <f>VLOOKUP(A21,[1]TDSheet!$A:$X,24,0)</f>
        <v>0</v>
      </c>
      <c r="Y21" s="3">
        <f>VLOOKUP(A21,[1]TDSheet!$A:$Y,25,0)</f>
        <v>0</v>
      </c>
      <c r="Z21" s="3">
        <f>VLOOKUP(A21,[1]TDSheet!$A:$O,15,0)</f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  <c r="AE21" s="3">
        <f t="shared" si="9"/>
        <v>0</v>
      </c>
    </row>
    <row r="22" spans="1:31" ht="11.1" customHeight="1" outlineLevel="2" x14ac:dyDescent="0.2">
      <c r="A22" s="18" t="s">
        <v>69</v>
      </c>
      <c r="B22" s="18" t="s">
        <v>20</v>
      </c>
      <c r="C22" s="19">
        <v>2</v>
      </c>
      <c r="D22" s="19"/>
      <c r="E22" s="19">
        <v>2</v>
      </c>
      <c r="F22" s="19"/>
      <c r="G22" s="20">
        <v>0</v>
      </c>
      <c r="J22" s="3">
        <f t="shared" si="2"/>
        <v>2</v>
      </c>
      <c r="M22" s="3">
        <f>VLOOKUP(A22,[1]TDSheet!$A:$P,16,0)</f>
        <v>0</v>
      </c>
      <c r="N22" s="3">
        <f>VLOOKUP(A22,[1]TDSheet!$A:$Q,17,0)</f>
        <v>0</v>
      </c>
      <c r="O22" s="3">
        <f t="shared" si="3"/>
        <v>0.4</v>
      </c>
      <c r="P22" s="17"/>
      <c r="Q22" s="17"/>
      <c r="R22" s="17"/>
      <c r="S22" s="17"/>
      <c r="T22" s="3">
        <f t="shared" si="4"/>
        <v>0</v>
      </c>
      <c r="U22" s="3">
        <f t="shared" si="5"/>
        <v>0</v>
      </c>
      <c r="X22" s="3">
        <f>VLOOKUP(A22,[1]TDSheet!$A:$X,24,0)</f>
        <v>0</v>
      </c>
      <c r="Y22" s="3">
        <f>VLOOKUP(A22,[1]TDSheet!$A:$Y,25,0)</f>
        <v>0</v>
      </c>
      <c r="Z22" s="3">
        <f>VLOOKUP(A22,[1]TDSheet!$A:$O,15,0)</f>
        <v>0</v>
      </c>
      <c r="AB22" s="3">
        <f t="shared" si="6"/>
        <v>0</v>
      </c>
      <c r="AC22" s="3">
        <f t="shared" si="7"/>
        <v>0</v>
      </c>
      <c r="AD22" s="3">
        <f t="shared" si="8"/>
        <v>0</v>
      </c>
      <c r="AE22" s="3">
        <f t="shared" si="9"/>
        <v>0</v>
      </c>
    </row>
    <row r="23" spans="1:31" ht="11.1" customHeight="1" outlineLevel="2" x14ac:dyDescent="0.2">
      <c r="A23" s="7" t="s">
        <v>70</v>
      </c>
      <c r="B23" s="7" t="s">
        <v>20</v>
      </c>
      <c r="C23" s="8">
        <v>82</v>
      </c>
      <c r="D23" s="8">
        <v>20</v>
      </c>
      <c r="E23" s="8">
        <v>81</v>
      </c>
      <c r="F23" s="8">
        <v>21</v>
      </c>
      <c r="G23" s="14">
        <f>VLOOKUP(A23,[1]TDSheet!$A:$G,7,0)</f>
        <v>0.5</v>
      </c>
      <c r="J23" s="3">
        <f t="shared" si="2"/>
        <v>81</v>
      </c>
      <c r="M23" s="3">
        <f>VLOOKUP(A23,[1]TDSheet!$A:$P,16,0)</f>
        <v>0</v>
      </c>
      <c r="N23" s="3">
        <f>VLOOKUP(A23,[1]TDSheet!$A:$Q,17,0)</f>
        <v>20</v>
      </c>
      <c r="O23" s="3">
        <f t="shared" si="3"/>
        <v>16.2</v>
      </c>
      <c r="P23" s="17">
        <v>135</v>
      </c>
      <c r="Q23" s="17"/>
      <c r="R23" s="17"/>
      <c r="S23" s="17">
        <v>55</v>
      </c>
      <c r="T23" s="3">
        <f t="shared" si="4"/>
        <v>14.25925925925926</v>
      </c>
      <c r="U23" s="3">
        <f t="shared" si="5"/>
        <v>2.5308641975308643</v>
      </c>
      <c r="X23" s="3">
        <f>VLOOKUP(A23,[1]TDSheet!$A:$X,24,0)</f>
        <v>7.8</v>
      </c>
      <c r="Y23" s="3">
        <f>VLOOKUP(A23,[1]TDSheet!$A:$Y,25,0)</f>
        <v>11.4</v>
      </c>
      <c r="Z23" s="3">
        <f>VLOOKUP(A23,[1]TDSheet!$A:$O,15,0)</f>
        <v>8</v>
      </c>
      <c r="AB23" s="3">
        <f t="shared" si="6"/>
        <v>67.5</v>
      </c>
      <c r="AC23" s="3">
        <f t="shared" si="7"/>
        <v>0</v>
      </c>
      <c r="AD23" s="3">
        <f t="shared" si="8"/>
        <v>0</v>
      </c>
      <c r="AE23" s="3">
        <f t="shared" si="9"/>
        <v>27.5</v>
      </c>
    </row>
    <row r="24" spans="1:31" ht="11.1" customHeight="1" outlineLevel="2" x14ac:dyDescent="0.2">
      <c r="A24" s="18" t="s">
        <v>71</v>
      </c>
      <c r="B24" s="18" t="s">
        <v>20</v>
      </c>
      <c r="C24" s="19"/>
      <c r="D24" s="19">
        <v>500</v>
      </c>
      <c r="E24" s="19">
        <v>500</v>
      </c>
      <c r="F24" s="19"/>
      <c r="G24" s="20">
        <v>0</v>
      </c>
      <c r="J24" s="3">
        <f t="shared" si="2"/>
        <v>0</v>
      </c>
      <c r="K24" s="3">
        <f>VLOOKUP(A24,[2]TDSheet!$A:$G,6,0)</f>
        <v>500</v>
      </c>
      <c r="M24" s="3">
        <f>VLOOKUP(A24,[1]TDSheet!$A:$P,16,0)</f>
        <v>0</v>
      </c>
      <c r="N24" s="3">
        <f>VLOOKUP(A24,[1]TDSheet!$A:$Q,17,0)</f>
        <v>0</v>
      </c>
      <c r="O24" s="3">
        <f t="shared" si="3"/>
        <v>0</v>
      </c>
      <c r="P24" s="17"/>
      <c r="Q24" s="17"/>
      <c r="R24" s="17"/>
      <c r="S24" s="17"/>
      <c r="T24" s="3" t="e">
        <f t="shared" si="4"/>
        <v>#DIV/0!</v>
      </c>
      <c r="U24" s="3" t="e">
        <f t="shared" si="5"/>
        <v>#DIV/0!</v>
      </c>
      <c r="X24" s="3">
        <f>VLOOKUP(A24,[1]TDSheet!$A:$X,24,0)</f>
        <v>0</v>
      </c>
      <c r="Y24" s="3">
        <f>VLOOKUP(A24,[1]TDSheet!$A:$Y,25,0)</f>
        <v>0</v>
      </c>
      <c r="Z24" s="3">
        <f>VLOOKUP(A24,[1]TDSheet!$A:$O,15,0)</f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  <c r="AE24" s="3">
        <f t="shared" si="9"/>
        <v>0</v>
      </c>
    </row>
    <row r="25" spans="1:31" ht="11.1" customHeight="1" outlineLevel="2" x14ac:dyDescent="0.2">
      <c r="A25" s="18" t="s">
        <v>72</v>
      </c>
      <c r="B25" s="18" t="s">
        <v>20</v>
      </c>
      <c r="C25" s="19"/>
      <c r="D25" s="19">
        <v>280</v>
      </c>
      <c r="E25" s="19">
        <v>280</v>
      </c>
      <c r="F25" s="19"/>
      <c r="G25" s="20">
        <v>0</v>
      </c>
      <c r="J25" s="3">
        <f t="shared" si="2"/>
        <v>0</v>
      </c>
      <c r="K25" s="3">
        <f>VLOOKUP(A25,[2]TDSheet!$A:$G,6,0)</f>
        <v>280</v>
      </c>
      <c r="M25" s="3">
        <f>VLOOKUP(A25,[1]TDSheet!$A:$P,16,0)</f>
        <v>0</v>
      </c>
      <c r="N25" s="3">
        <f>VLOOKUP(A25,[1]TDSheet!$A:$Q,17,0)</f>
        <v>0</v>
      </c>
      <c r="O25" s="3">
        <f t="shared" si="3"/>
        <v>0</v>
      </c>
      <c r="P25" s="17"/>
      <c r="Q25" s="17"/>
      <c r="R25" s="17"/>
      <c r="S25" s="17"/>
      <c r="T25" s="3" t="e">
        <f t="shared" si="4"/>
        <v>#DIV/0!</v>
      </c>
      <c r="U25" s="3" t="e">
        <f t="shared" si="5"/>
        <v>#DIV/0!</v>
      </c>
      <c r="X25" s="3">
        <f>VLOOKUP(A25,[1]TDSheet!$A:$X,24,0)</f>
        <v>0</v>
      </c>
      <c r="Y25" s="3">
        <f>VLOOKUP(A25,[1]TDSheet!$A:$Y,25,0)</f>
        <v>0</v>
      </c>
      <c r="Z25" s="3">
        <f>VLOOKUP(A25,[1]TDSheet!$A:$O,15,0)</f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  <c r="AE25" s="3">
        <f t="shared" si="9"/>
        <v>0</v>
      </c>
    </row>
    <row r="26" spans="1:31" ht="21.95" customHeight="1" outlineLevel="2" x14ac:dyDescent="0.2">
      <c r="A26" s="7" t="s">
        <v>73</v>
      </c>
      <c r="B26" s="7" t="s">
        <v>20</v>
      </c>
      <c r="C26" s="8">
        <v>26</v>
      </c>
      <c r="D26" s="8">
        <v>102</v>
      </c>
      <c r="E26" s="8">
        <v>126</v>
      </c>
      <c r="F26" s="8">
        <v>-6</v>
      </c>
      <c r="G26" s="14">
        <f>VLOOKUP(A26,[1]TDSheet!$A:$G,7,0)</f>
        <v>0.3</v>
      </c>
      <c r="J26" s="3">
        <f t="shared" si="2"/>
        <v>24</v>
      </c>
      <c r="K26" s="3">
        <f>VLOOKUP(A26,[2]TDSheet!$A:$G,6,0)</f>
        <v>102</v>
      </c>
      <c r="M26" s="3">
        <f>VLOOKUP(A26,[1]TDSheet!$A:$P,16,0)</f>
        <v>30</v>
      </c>
      <c r="N26" s="3">
        <f>VLOOKUP(A26,[1]TDSheet!$A:$Q,17,0)</f>
        <v>20</v>
      </c>
      <c r="O26" s="3">
        <f t="shared" si="3"/>
        <v>4.8</v>
      </c>
      <c r="P26" s="17">
        <v>10</v>
      </c>
      <c r="Q26" s="17"/>
      <c r="R26" s="17"/>
      <c r="S26" s="17">
        <v>15</v>
      </c>
      <c r="T26" s="3">
        <f t="shared" si="4"/>
        <v>14.375</v>
      </c>
      <c r="U26" s="3">
        <f t="shared" si="5"/>
        <v>9.1666666666666679</v>
      </c>
      <c r="X26" s="3">
        <f>VLOOKUP(A26,[1]TDSheet!$A:$X,24,0)</f>
        <v>4.8</v>
      </c>
      <c r="Y26" s="3">
        <f>VLOOKUP(A26,[1]TDSheet!$A:$Y,25,0)</f>
        <v>0</v>
      </c>
      <c r="Z26" s="3">
        <f>VLOOKUP(A26,[1]TDSheet!$A:$O,15,0)</f>
        <v>4.8</v>
      </c>
      <c r="AB26" s="3">
        <f t="shared" si="6"/>
        <v>3</v>
      </c>
      <c r="AC26" s="3">
        <f t="shared" si="7"/>
        <v>0</v>
      </c>
      <c r="AD26" s="3">
        <f t="shared" si="8"/>
        <v>0</v>
      </c>
      <c r="AE26" s="3">
        <f t="shared" si="9"/>
        <v>4.5</v>
      </c>
    </row>
    <row r="27" spans="1:31" ht="21.95" customHeight="1" outlineLevel="2" x14ac:dyDescent="0.2">
      <c r="A27" s="18" t="s">
        <v>74</v>
      </c>
      <c r="B27" s="18" t="s">
        <v>20</v>
      </c>
      <c r="C27" s="19"/>
      <c r="D27" s="19">
        <v>600</v>
      </c>
      <c r="E27" s="19">
        <v>600</v>
      </c>
      <c r="F27" s="19"/>
      <c r="G27" s="20">
        <v>0</v>
      </c>
      <c r="J27" s="3">
        <f t="shared" si="2"/>
        <v>0</v>
      </c>
      <c r="K27" s="3">
        <f>VLOOKUP(A27,[2]TDSheet!$A:$G,6,0)</f>
        <v>600</v>
      </c>
      <c r="M27" s="3">
        <f>VLOOKUP(A27,[1]TDSheet!$A:$P,16,0)</f>
        <v>0</v>
      </c>
      <c r="N27" s="3">
        <f>VLOOKUP(A27,[1]TDSheet!$A:$Q,17,0)</f>
        <v>0</v>
      </c>
      <c r="O27" s="3">
        <f t="shared" si="3"/>
        <v>0</v>
      </c>
      <c r="P27" s="17"/>
      <c r="Q27" s="17"/>
      <c r="R27" s="17"/>
      <c r="S27" s="17"/>
      <c r="T27" s="3" t="e">
        <f t="shared" si="4"/>
        <v>#DIV/0!</v>
      </c>
      <c r="U27" s="3" t="e">
        <f t="shared" si="5"/>
        <v>#DIV/0!</v>
      </c>
      <c r="X27" s="3">
        <f>VLOOKUP(A27,[1]TDSheet!$A:$X,24,0)</f>
        <v>0</v>
      </c>
      <c r="Y27" s="3">
        <f>VLOOKUP(A27,[1]TDSheet!$A:$Y,25,0)</f>
        <v>0</v>
      </c>
      <c r="Z27" s="3">
        <f>VLOOKUP(A27,[1]TDSheet!$A:$O,15,0)</f>
        <v>0</v>
      </c>
      <c r="AB27" s="3">
        <f t="shared" si="6"/>
        <v>0</v>
      </c>
      <c r="AC27" s="3">
        <f t="shared" si="7"/>
        <v>0</v>
      </c>
      <c r="AD27" s="3">
        <f t="shared" si="8"/>
        <v>0</v>
      </c>
      <c r="AE27" s="3">
        <f t="shared" si="9"/>
        <v>0</v>
      </c>
    </row>
    <row r="28" spans="1:31" ht="11.1" customHeight="1" outlineLevel="2" x14ac:dyDescent="0.2">
      <c r="A28" s="15" t="s">
        <v>75</v>
      </c>
      <c r="B28" s="15" t="s">
        <v>20</v>
      </c>
      <c r="C28" s="16">
        <v>8</v>
      </c>
      <c r="D28" s="16"/>
      <c r="E28" s="16">
        <v>3</v>
      </c>
      <c r="F28" s="16">
        <v>5</v>
      </c>
      <c r="G28" s="14">
        <f>VLOOKUP(A28,[1]TDSheet!$A:$G,7,0)</f>
        <v>0</v>
      </c>
      <c r="J28" s="3">
        <f t="shared" si="2"/>
        <v>3</v>
      </c>
      <c r="M28" s="3">
        <f>VLOOKUP(A28,[1]TDSheet!$A:$P,16,0)</f>
        <v>0</v>
      </c>
      <c r="N28" s="3">
        <f>VLOOKUP(A28,[1]TDSheet!$A:$Q,17,0)</f>
        <v>0</v>
      </c>
      <c r="O28" s="3">
        <f t="shared" si="3"/>
        <v>0.6</v>
      </c>
      <c r="P28" s="17"/>
      <c r="Q28" s="17"/>
      <c r="R28" s="17"/>
      <c r="S28" s="17"/>
      <c r="T28" s="3">
        <f t="shared" si="4"/>
        <v>8.3333333333333339</v>
      </c>
      <c r="U28" s="3">
        <f t="shared" si="5"/>
        <v>8.3333333333333339</v>
      </c>
      <c r="X28" s="3">
        <f>VLOOKUP(A28,[1]TDSheet!$A:$X,24,0)</f>
        <v>1.2</v>
      </c>
      <c r="Y28" s="3">
        <f>VLOOKUP(A28,[1]TDSheet!$A:$Y,25,0)</f>
        <v>0.8</v>
      </c>
      <c r="Z28" s="3">
        <f>VLOOKUP(A28,[1]TDSheet!$A:$O,15,0)</f>
        <v>0.2</v>
      </c>
      <c r="AB28" s="3">
        <f t="shared" si="6"/>
        <v>0</v>
      </c>
      <c r="AC28" s="3">
        <f t="shared" si="7"/>
        <v>0</v>
      </c>
      <c r="AD28" s="3">
        <f t="shared" si="8"/>
        <v>0</v>
      </c>
      <c r="AE28" s="3">
        <f t="shared" si="9"/>
        <v>0</v>
      </c>
    </row>
    <row r="29" spans="1:31" ht="11.1" customHeight="1" outlineLevel="2" x14ac:dyDescent="0.2">
      <c r="A29" s="15" t="s">
        <v>76</v>
      </c>
      <c r="B29" s="15" t="s">
        <v>20</v>
      </c>
      <c r="C29" s="16">
        <v>47</v>
      </c>
      <c r="D29" s="16"/>
      <c r="E29" s="16">
        <v>1</v>
      </c>
      <c r="F29" s="16">
        <v>46</v>
      </c>
      <c r="G29" s="14">
        <f>VLOOKUP(A29,[1]TDSheet!$A:$G,7,0)</f>
        <v>0</v>
      </c>
      <c r="J29" s="3">
        <f t="shared" si="2"/>
        <v>1</v>
      </c>
      <c r="M29" s="3">
        <f>VLOOKUP(A29,[1]TDSheet!$A:$P,16,0)</f>
        <v>0</v>
      </c>
      <c r="N29" s="3">
        <f>VLOOKUP(A29,[1]TDSheet!$A:$Q,17,0)</f>
        <v>0</v>
      </c>
      <c r="O29" s="3">
        <f t="shared" si="3"/>
        <v>0.2</v>
      </c>
      <c r="P29" s="17"/>
      <c r="Q29" s="17"/>
      <c r="R29" s="17"/>
      <c r="S29" s="17"/>
      <c r="T29" s="3">
        <f t="shared" si="4"/>
        <v>230</v>
      </c>
      <c r="U29" s="3">
        <f t="shared" si="5"/>
        <v>230</v>
      </c>
      <c r="X29" s="3">
        <f>VLOOKUP(A29,[1]TDSheet!$A:$X,24,0)</f>
        <v>0</v>
      </c>
      <c r="Y29" s="3">
        <f>VLOOKUP(A29,[1]TDSheet!$A:$Y,25,0)</f>
        <v>0</v>
      </c>
      <c r="Z29" s="3">
        <f>VLOOKUP(A29,[1]TDSheet!$A:$O,15,0)</f>
        <v>0.2</v>
      </c>
      <c r="AB29" s="3">
        <f t="shared" si="6"/>
        <v>0</v>
      </c>
      <c r="AC29" s="3">
        <f t="shared" si="7"/>
        <v>0</v>
      </c>
      <c r="AD29" s="3">
        <f t="shared" si="8"/>
        <v>0</v>
      </c>
      <c r="AE29" s="3">
        <f t="shared" si="9"/>
        <v>0</v>
      </c>
    </row>
    <row r="30" spans="1:31" ht="11.1" customHeight="1" outlineLevel="2" x14ac:dyDescent="0.2">
      <c r="A30" s="7" t="s">
        <v>77</v>
      </c>
      <c r="B30" s="7" t="s">
        <v>20</v>
      </c>
      <c r="C30" s="8">
        <v>285</v>
      </c>
      <c r="D30" s="8">
        <v>702</v>
      </c>
      <c r="E30" s="8">
        <v>841</v>
      </c>
      <c r="F30" s="8">
        <v>134</v>
      </c>
      <c r="G30" s="14">
        <f>VLOOKUP(A30,[1]TDSheet!$A:$G,7,0)</f>
        <v>0.28000000000000003</v>
      </c>
      <c r="J30" s="3">
        <f t="shared" si="2"/>
        <v>139</v>
      </c>
      <c r="K30" s="3">
        <f>VLOOKUP(A30,[2]TDSheet!$A:$G,6,0)</f>
        <v>702</v>
      </c>
      <c r="M30" s="3">
        <f>VLOOKUP(A30,[1]TDSheet!$A:$P,16,0)</f>
        <v>30</v>
      </c>
      <c r="N30" s="3">
        <f>VLOOKUP(A30,[1]TDSheet!$A:$Q,17,0)</f>
        <v>130</v>
      </c>
      <c r="O30" s="3">
        <f t="shared" si="3"/>
        <v>27.8</v>
      </c>
      <c r="P30" s="17">
        <v>10</v>
      </c>
      <c r="Q30" s="17"/>
      <c r="R30" s="17"/>
      <c r="S30" s="17">
        <v>90</v>
      </c>
      <c r="T30" s="3">
        <f t="shared" si="4"/>
        <v>14.172661870503596</v>
      </c>
      <c r="U30" s="3">
        <f t="shared" si="5"/>
        <v>10.575539568345324</v>
      </c>
      <c r="X30" s="3">
        <f>VLOOKUP(A30,[1]TDSheet!$A:$X,24,0)</f>
        <v>46</v>
      </c>
      <c r="Y30" s="3">
        <f>VLOOKUP(A30,[1]TDSheet!$A:$Y,25,0)</f>
        <v>31</v>
      </c>
      <c r="Z30" s="3">
        <f>VLOOKUP(A30,[1]TDSheet!$A:$O,15,0)</f>
        <v>30.4</v>
      </c>
      <c r="AB30" s="3">
        <f t="shared" si="6"/>
        <v>2.8000000000000003</v>
      </c>
      <c r="AC30" s="3">
        <f t="shared" si="7"/>
        <v>0</v>
      </c>
      <c r="AD30" s="3">
        <f t="shared" si="8"/>
        <v>0</v>
      </c>
      <c r="AE30" s="3">
        <f t="shared" si="9"/>
        <v>25.200000000000003</v>
      </c>
    </row>
    <row r="31" spans="1:31" ht="11.1" customHeight="1" outlineLevel="2" x14ac:dyDescent="0.2">
      <c r="A31" s="18" t="s">
        <v>78</v>
      </c>
      <c r="B31" s="18" t="s">
        <v>20</v>
      </c>
      <c r="C31" s="19"/>
      <c r="D31" s="19">
        <v>402</v>
      </c>
      <c r="E31" s="19">
        <v>402</v>
      </c>
      <c r="F31" s="19"/>
      <c r="G31" s="20">
        <v>0</v>
      </c>
      <c r="J31" s="3">
        <f t="shared" si="2"/>
        <v>0</v>
      </c>
      <c r="K31" s="3">
        <f>VLOOKUP(A31,[2]TDSheet!$A:$G,6,0)</f>
        <v>402</v>
      </c>
      <c r="M31" s="3">
        <f>VLOOKUP(A31,[1]TDSheet!$A:$P,16,0)</f>
        <v>0</v>
      </c>
      <c r="N31" s="3">
        <f>VLOOKUP(A31,[1]TDSheet!$A:$Q,17,0)</f>
        <v>0</v>
      </c>
      <c r="O31" s="3">
        <f t="shared" si="3"/>
        <v>0</v>
      </c>
      <c r="P31" s="17"/>
      <c r="Q31" s="17"/>
      <c r="R31" s="17"/>
      <c r="S31" s="17"/>
      <c r="T31" s="3" t="e">
        <f t="shared" si="4"/>
        <v>#DIV/0!</v>
      </c>
      <c r="U31" s="3" t="e">
        <f t="shared" si="5"/>
        <v>#DIV/0!</v>
      </c>
      <c r="X31" s="3">
        <f>VLOOKUP(A31,[1]TDSheet!$A:$X,24,0)</f>
        <v>0</v>
      </c>
      <c r="Y31" s="3">
        <f>VLOOKUP(A31,[1]TDSheet!$A:$Y,25,0)</f>
        <v>0</v>
      </c>
      <c r="Z31" s="3">
        <f>VLOOKUP(A31,[1]TDSheet!$A:$O,15,0)</f>
        <v>0</v>
      </c>
      <c r="AB31" s="3">
        <f t="shared" si="6"/>
        <v>0</v>
      </c>
      <c r="AC31" s="3">
        <f t="shared" si="7"/>
        <v>0</v>
      </c>
      <c r="AD31" s="3">
        <f t="shared" si="8"/>
        <v>0</v>
      </c>
      <c r="AE31" s="3">
        <f t="shared" si="9"/>
        <v>0</v>
      </c>
    </row>
    <row r="32" spans="1:31" ht="11.1" customHeight="1" outlineLevel="2" x14ac:dyDescent="0.2">
      <c r="A32" s="7" t="s">
        <v>79</v>
      </c>
      <c r="B32" s="7" t="s">
        <v>20</v>
      </c>
      <c r="C32" s="8">
        <v>18</v>
      </c>
      <c r="D32" s="8">
        <v>1302</v>
      </c>
      <c r="E32" s="8">
        <v>1313</v>
      </c>
      <c r="F32" s="8">
        <v>2</v>
      </c>
      <c r="G32" s="14">
        <f>VLOOKUP(A32,[1]TDSheet!$A:$G,7,0)</f>
        <v>0.42</v>
      </c>
      <c r="J32" s="3">
        <f t="shared" si="2"/>
        <v>11</v>
      </c>
      <c r="K32" s="3">
        <f>VLOOKUP(A32,[2]TDSheet!$A:$G,6,0)</f>
        <v>1302</v>
      </c>
      <c r="M32" s="3">
        <f>VLOOKUP(A32,[1]TDSheet!$A:$P,16,0)</f>
        <v>60</v>
      </c>
      <c r="N32" s="3">
        <f>VLOOKUP(A32,[1]TDSheet!$A:$Q,17,0)</f>
        <v>40</v>
      </c>
      <c r="O32" s="3">
        <f t="shared" si="3"/>
        <v>2.2000000000000002</v>
      </c>
      <c r="P32" s="17"/>
      <c r="Q32" s="17"/>
      <c r="R32" s="17"/>
      <c r="S32" s="17"/>
      <c r="T32" s="3">
        <f t="shared" si="4"/>
        <v>46.36363636363636</v>
      </c>
      <c r="U32" s="3">
        <f t="shared" si="5"/>
        <v>46.36363636363636</v>
      </c>
      <c r="X32" s="3">
        <f>VLOOKUP(A32,[1]TDSheet!$A:$X,24,0)</f>
        <v>2.8</v>
      </c>
      <c r="Y32" s="3">
        <f>VLOOKUP(A32,[1]TDSheet!$A:$Y,25,0)</f>
        <v>2.4</v>
      </c>
      <c r="Z32" s="3">
        <f>VLOOKUP(A32,[1]TDSheet!$A:$O,15,0)</f>
        <v>8</v>
      </c>
      <c r="AB32" s="3">
        <f t="shared" si="6"/>
        <v>0</v>
      </c>
      <c r="AC32" s="3">
        <f t="shared" si="7"/>
        <v>0</v>
      </c>
      <c r="AD32" s="3">
        <f t="shared" si="8"/>
        <v>0</v>
      </c>
      <c r="AE32" s="3">
        <f t="shared" si="9"/>
        <v>0</v>
      </c>
    </row>
    <row r="33" spans="1:31" ht="11.1" customHeight="1" outlineLevel="2" x14ac:dyDescent="0.2">
      <c r="A33" s="7" t="s">
        <v>80</v>
      </c>
      <c r="B33" s="7" t="s">
        <v>20</v>
      </c>
      <c r="C33" s="8">
        <v>414</v>
      </c>
      <c r="D33" s="8">
        <v>3000</v>
      </c>
      <c r="E33" s="8">
        <v>3287</v>
      </c>
      <c r="F33" s="8">
        <v>17</v>
      </c>
      <c r="G33" s="14">
        <f>VLOOKUP(A33,[1]TDSheet!$A:$G,7,0)</f>
        <v>0.42</v>
      </c>
      <c r="J33" s="3">
        <f t="shared" si="2"/>
        <v>287</v>
      </c>
      <c r="K33" s="3">
        <f>VLOOKUP(A33,[2]TDSheet!$A:$G,6,0)</f>
        <v>3000</v>
      </c>
      <c r="M33" s="3">
        <f>VLOOKUP(A33,[1]TDSheet!$A:$P,16,0)</f>
        <v>550</v>
      </c>
      <c r="N33" s="3">
        <f>VLOOKUP(A33,[1]TDSheet!$A:$Q,17,0)</f>
        <v>400</v>
      </c>
      <c r="O33" s="3">
        <f t="shared" si="3"/>
        <v>57.4</v>
      </c>
      <c r="P33" s="17"/>
      <c r="Q33" s="26">
        <v>1500</v>
      </c>
      <c r="R33" s="17"/>
      <c r="S33" s="17"/>
      <c r="T33" s="3">
        <f t="shared" si="4"/>
        <v>16.846689895470384</v>
      </c>
      <c r="U33" s="3">
        <f t="shared" si="5"/>
        <v>16.846689895470384</v>
      </c>
      <c r="X33" s="3">
        <f>VLOOKUP(A33,[1]TDSheet!$A:$X,24,0)</f>
        <v>94.2</v>
      </c>
      <c r="Y33" s="3">
        <f>VLOOKUP(A33,[1]TDSheet!$A:$Y,25,0)</f>
        <v>1.6</v>
      </c>
      <c r="Z33" s="3">
        <f>VLOOKUP(A33,[1]TDSheet!$A:$O,15,0)</f>
        <v>89.4</v>
      </c>
      <c r="AB33" s="3">
        <f t="shared" si="6"/>
        <v>0</v>
      </c>
      <c r="AC33" s="3">
        <f t="shared" si="7"/>
        <v>630</v>
      </c>
      <c r="AD33" s="3">
        <f t="shared" si="8"/>
        <v>0</v>
      </c>
      <c r="AE33" s="3">
        <f t="shared" si="9"/>
        <v>0</v>
      </c>
    </row>
    <row r="34" spans="1:31" ht="11.1" customHeight="1" outlineLevel="2" x14ac:dyDescent="0.2">
      <c r="A34" s="18" t="s">
        <v>81</v>
      </c>
      <c r="B34" s="18" t="s">
        <v>20</v>
      </c>
      <c r="C34" s="19"/>
      <c r="D34" s="19">
        <v>248</v>
      </c>
      <c r="E34" s="19">
        <v>248</v>
      </c>
      <c r="F34" s="19"/>
      <c r="G34" s="20">
        <v>0</v>
      </c>
      <c r="J34" s="3">
        <f t="shared" si="2"/>
        <v>0</v>
      </c>
      <c r="K34" s="3">
        <f>VLOOKUP(A34,[2]TDSheet!$A:$G,6,0)</f>
        <v>248</v>
      </c>
      <c r="M34" s="3">
        <f>VLOOKUP(A34,[1]TDSheet!$A:$P,16,0)</f>
        <v>0</v>
      </c>
      <c r="N34" s="3">
        <f>VLOOKUP(A34,[1]TDSheet!$A:$Q,17,0)</f>
        <v>0</v>
      </c>
      <c r="O34" s="3">
        <f t="shared" si="3"/>
        <v>0</v>
      </c>
      <c r="P34" s="17"/>
      <c r="Q34" s="17"/>
      <c r="R34" s="17"/>
      <c r="S34" s="17"/>
      <c r="T34" s="3" t="e">
        <f t="shared" si="4"/>
        <v>#DIV/0!</v>
      </c>
      <c r="U34" s="3" t="e">
        <f t="shared" si="5"/>
        <v>#DIV/0!</v>
      </c>
      <c r="X34" s="3">
        <f>VLOOKUP(A34,[1]TDSheet!$A:$X,24,0)</f>
        <v>0</v>
      </c>
      <c r="Y34" s="3">
        <f>VLOOKUP(A34,[1]TDSheet!$A:$Y,25,0)</f>
        <v>0</v>
      </c>
      <c r="Z34" s="3">
        <f>VLOOKUP(A34,[1]TDSheet!$A:$O,15,0)</f>
        <v>0</v>
      </c>
      <c r="AB34" s="3">
        <f t="shared" si="6"/>
        <v>0</v>
      </c>
      <c r="AC34" s="3">
        <f t="shared" si="7"/>
        <v>0</v>
      </c>
      <c r="AD34" s="3">
        <f t="shared" si="8"/>
        <v>0</v>
      </c>
      <c r="AE34" s="3">
        <f t="shared" si="9"/>
        <v>0</v>
      </c>
    </row>
    <row r="35" spans="1:31" ht="11.1" customHeight="1" outlineLevel="2" x14ac:dyDescent="0.2">
      <c r="A35" s="15" t="s">
        <v>82</v>
      </c>
      <c r="B35" s="15" t="s">
        <v>20</v>
      </c>
      <c r="C35" s="16">
        <v>68</v>
      </c>
      <c r="D35" s="16"/>
      <c r="E35" s="16">
        <v>1</v>
      </c>
      <c r="F35" s="16">
        <v>63</v>
      </c>
      <c r="G35" s="14">
        <f>VLOOKUP(A35,[1]TDSheet!$A:$G,7,0)</f>
        <v>0</v>
      </c>
      <c r="J35" s="3">
        <f t="shared" si="2"/>
        <v>1</v>
      </c>
      <c r="M35" s="3">
        <f>VLOOKUP(A35,[1]TDSheet!$A:$P,16,0)</f>
        <v>0</v>
      </c>
      <c r="N35" s="3">
        <f>VLOOKUP(A35,[1]TDSheet!$A:$Q,17,0)</f>
        <v>0</v>
      </c>
      <c r="O35" s="3">
        <f t="shared" si="3"/>
        <v>0.2</v>
      </c>
      <c r="P35" s="17"/>
      <c r="Q35" s="17"/>
      <c r="R35" s="17"/>
      <c r="S35" s="17"/>
      <c r="T35" s="3">
        <f t="shared" si="4"/>
        <v>315</v>
      </c>
      <c r="U35" s="3">
        <f t="shared" si="5"/>
        <v>315</v>
      </c>
      <c r="X35" s="3">
        <f>VLOOKUP(A35,[1]TDSheet!$A:$X,24,0)</f>
        <v>0</v>
      </c>
      <c r="Y35" s="3">
        <f>VLOOKUP(A35,[1]TDSheet!$A:$Y,25,0)</f>
        <v>0</v>
      </c>
      <c r="Z35" s="3">
        <f>VLOOKUP(A35,[1]TDSheet!$A:$O,15,0)</f>
        <v>1.6</v>
      </c>
      <c r="AB35" s="3">
        <f t="shared" si="6"/>
        <v>0</v>
      </c>
      <c r="AC35" s="3">
        <f t="shared" si="7"/>
        <v>0</v>
      </c>
      <c r="AD35" s="3">
        <f t="shared" si="8"/>
        <v>0</v>
      </c>
      <c r="AE35" s="3">
        <f t="shared" si="9"/>
        <v>0</v>
      </c>
    </row>
    <row r="36" spans="1:31" ht="11.1" customHeight="1" outlineLevel="2" x14ac:dyDescent="0.2">
      <c r="A36" s="18" t="s">
        <v>83</v>
      </c>
      <c r="B36" s="18" t="s">
        <v>20</v>
      </c>
      <c r="C36" s="19"/>
      <c r="D36" s="19">
        <v>150</v>
      </c>
      <c r="E36" s="19">
        <v>150</v>
      </c>
      <c r="F36" s="19"/>
      <c r="G36" s="20">
        <v>0</v>
      </c>
      <c r="J36" s="3">
        <f t="shared" si="2"/>
        <v>0</v>
      </c>
      <c r="K36" s="3">
        <f>VLOOKUP(A36,[2]TDSheet!$A:$G,6,0)</f>
        <v>150</v>
      </c>
      <c r="M36" s="3">
        <f>VLOOKUP(A36,[1]TDSheet!$A:$P,16,0)</f>
        <v>0</v>
      </c>
      <c r="N36" s="3">
        <f>VLOOKUP(A36,[1]TDSheet!$A:$Q,17,0)</f>
        <v>0</v>
      </c>
      <c r="O36" s="3">
        <f t="shared" si="3"/>
        <v>0</v>
      </c>
      <c r="P36" s="17"/>
      <c r="Q36" s="17"/>
      <c r="R36" s="17"/>
      <c r="S36" s="17"/>
      <c r="T36" s="3" t="e">
        <f t="shared" si="4"/>
        <v>#DIV/0!</v>
      </c>
      <c r="U36" s="3" t="e">
        <f t="shared" si="5"/>
        <v>#DIV/0!</v>
      </c>
      <c r="X36" s="3">
        <f>VLOOKUP(A36,[1]TDSheet!$A:$X,24,0)</f>
        <v>0</v>
      </c>
      <c r="Y36" s="3">
        <f>VLOOKUP(A36,[1]TDSheet!$A:$Y,25,0)</f>
        <v>0</v>
      </c>
      <c r="Z36" s="3">
        <f>VLOOKUP(A36,[1]TDSheet!$A:$O,15,0)</f>
        <v>0</v>
      </c>
      <c r="AB36" s="3">
        <f t="shared" si="6"/>
        <v>0</v>
      </c>
      <c r="AC36" s="3">
        <f t="shared" si="7"/>
        <v>0</v>
      </c>
      <c r="AD36" s="3">
        <f t="shared" si="8"/>
        <v>0</v>
      </c>
      <c r="AE36" s="3">
        <f t="shared" si="9"/>
        <v>0</v>
      </c>
    </row>
    <row r="37" spans="1:31" ht="11.1" customHeight="1" outlineLevel="2" x14ac:dyDescent="0.2">
      <c r="A37" s="18" t="s">
        <v>84</v>
      </c>
      <c r="B37" s="18" t="s">
        <v>20</v>
      </c>
      <c r="C37" s="19">
        <v>63</v>
      </c>
      <c r="D37" s="19">
        <v>120</v>
      </c>
      <c r="E37" s="19">
        <v>121</v>
      </c>
      <c r="F37" s="19">
        <v>62</v>
      </c>
      <c r="G37" s="20">
        <v>0</v>
      </c>
      <c r="J37" s="3">
        <f t="shared" si="2"/>
        <v>1</v>
      </c>
      <c r="K37" s="3">
        <f>VLOOKUP(A37,[2]TDSheet!$A:$G,6,0)</f>
        <v>120</v>
      </c>
      <c r="M37" s="3">
        <f>VLOOKUP(A37,[1]TDSheet!$A:$P,16,0)</f>
        <v>0</v>
      </c>
      <c r="N37" s="3">
        <f>VLOOKUP(A37,[1]TDSheet!$A:$Q,17,0)</f>
        <v>0</v>
      </c>
      <c r="O37" s="3">
        <f t="shared" si="3"/>
        <v>0.2</v>
      </c>
      <c r="P37" s="17"/>
      <c r="Q37" s="17"/>
      <c r="R37" s="17"/>
      <c r="S37" s="17"/>
      <c r="T37" s="3">
        <f t="shared" si="4"/>
        <v>310</v>
      </c>
      <c r="U37" s="3">
        <f t="shared" si="5"/>
        <v>310</v>
      </c>
      <c r="X37" s="3">
        <f>VLOOKUP(A37,[1]TDSheet!$A:$X,24,0)</f>
        <v>0</v>
      </c>
      <c r="Y37" s="3">
        <f>VLOOKUP(A37,[1]TDSheet!$A:$Y,25,0)</f>
        <v>0</v>
      </c>
      <c r="Z37" s="3">
        <f>VLOOKUP(A37,[1]TDSheet!$A:$O,15,0)</f>
        <v>0</v>
      </c>
      <c r="AB37" s="3">
        <f t="shared" si="6"/>
        <v>0</v>
      </c>
      <c r="AC37" s="3">
        <f t="shared" si="7"/>
        <v>0</v>
      </c>
      <c r="AD37" s="3">
        <f t="shared" si="8"/>
        <v>0</v>
      </c>
      <c r="AE37" s="3">
        <f t="shared" si="9"/>
        <v>0</v>
      </c>
    </row>
    <row r="38" spans="1:31" ht="11.1" customHeight="1" outlineLevel="2" x14ac:dyDescent="0.2">
      <c r="A38" s="18" t="s">
        <v>85</v>
      </c>
      <c r="B38" s="18" t="s">
        <v>20</v>
      </c>
      <c r="C38" s="19">
        <v>-1</v>
      </c>
      <c r="D38" s="19">
        <v>138</v>
      </c>
      <c r="E38" s="19">
        <v>140</v>
      </c>
      <c r="F38" s="19">
        <v>-3</v>
      </c>
      <c r="G38" s="20">
        <v>0</v>
      </c>
      <c r="J38" s="3">
        <f t="shared" si="2"/>
        <v>2</v>
      </c>
      <c r="K38" s="3">
        <f>VLOOKUP(A38,[2]TDSheet!$A:$G,6,0)</f>
        <v>138</v>
      </c>
      <c r="M38" s="3">
        <f>VLOOKUP(A38,[1]TDSheet!$A:$P,16,0)</f>
        <v>0</v>
      </c>
      <c r="N38" s="3">
        <f>VLOOKUP(A38,[1]TDSheet!$A:$Q,17,0)</f>
        <v>0</v>
      </c>
      <c r="O38" s="3">
        <f t="shared" si="3"/>
        <v>0.4</v>
      </c>
      <c r="P38" s="17"/>
      <c r="Q38" s="17"/>
      <c r="R38" s="17"/>
      <c r="S38" s="17"/>
      <c r="T38" s="3">
        <f t="shared" si="4"/>
        <v>-7.5</v>
      </c>
      <c r="U38" s="3">
        <f t="shared" si="5"/>
        <v>-7.5</v>
      </c>
      <c r="X38" s="3">
        <f>VLOOKUP(A38,[1]TDSheet!$A:$X,24,0)</f>
        <v>0</v>
      </c>
      <c r="Y38" s="3">
        <f>VLOOKUP(A38,[1]TDSheet!$A:$Y,25,0)</f>
        <v>0</v>
      </c>
      <c r="Z38" s="3">
        <f>VLOOKUP(A38,[1]TDSheet!$A:$O,15,0)</f>
        <v>0</v>
      </c>
      <c r="AB38" s="3">
        <f t="shared" si="6"/>
        <v>0</v>
      </c>
      <c r="AC38" s="3">
        <f t="shared" si="7"/>
        <v>0</v>
      </c>
      <c r="AD38" s="3">
        <f t="shared" si="8"/>
        <v>0</v>
      </c>
      <c r="AE38" s="3">
        <f t="shared" si="9"/>
        <v>0</v>
      </c>
    </row>
    <row r="39" spans="1:31" ht="11.1" customHeight="1" outlineLevel="2" x14ac:dyDescent="0.2">
      <c r="A39" s="18" t="s">
        <v>86</v>
      </c>
      <c r="B39" s="18" t="s">
        <v>20</v>
      </c>
      <c r="C39" s="19">
        <v>1</v>
      </c>
      <c r="D39" s="19">
        <v>120</v>
      </c>
      <c r="E39" s="19">
        <v>120</v>
      </c>
      <c r="F39" s="19">
        <v>1</v>
      </c>
      <c r="G39" s="20">
        <v>0</v>
      </c>
      <c r="J39" s="3">
        <f t="shared" si="2"/>
        <v>0</v>
      </c>
      <c r="K39" s="3">
        <f>VLOOKUP(A39,[2]TDSheet!$A:$G,6,0)</f>
        <v>120</v>
      </c>
      <c r="M39" s="3">
        <f>VLOOKUP(A39,[1]TDSheet!$A:$P,16,0)</f>
        <v>0</v>
      </c>
      <c r="N39" s="3">
        <f>VLOOKUP(A39,[1]TDSheet!$A:$Q,17,0)</f>
        <v>0</v>
      </c>
      <c r="O39" s="3">
        <f t="shared" si="3"/>
        <v>0</v>
      </c>
      <c r="P39" s="17"/>
      <c r="Q39" s="17"/>
      <c r="R39" s="17"/>
      <c r="S39" s="17"/>
      <c r="T39" s="3" t="e">
        <f t="shared" si="4"/>
        <v>#DIV/0!</v>
      </c>
      <c r="U39" s="3" t="e">
        <f t="shared" si="5"/>
        <v>#DIV/0!</v>
      </c>
      <c r="X39" s="3">
        <f>VLOOKUP(A39,[1]TDSheet!$A:$X,24,0)</f>
        <v>0</v>
      </c>
      <c r="Y39" s="3">
        <f>VLOOKUP(A39,[1]TDSheet!$A:$Y,25,0)</f>
        <v>0</v>
      </c>
      <c r="Z39" s="3">
        <f>VLOOKUP(A39,[1]TDSheet!$A:$O,15,0)</f>
        <v>0</v>
      </c>
      <c r="AB39" s="3">
        <f t="shared" si="6"/>
        <v>0</v>
      </c>
      <c r="AC39" s="3">
        <f t="shared" si="7"/>
        <v>0</v>
      </c>
      <c r="AD39" s="3">
        <f t="shared" si="8"/>
        <v>0</v>
      </c>
      <c r="AE39" s="3">
        <f t="shared" si="9"/>
        <v>0</v>
      </c>
    </row>
    <row r="40" spans="1:31" ht="11.1" customHeight="1" outlineLevel="2" x14ac:dyDescent="0.2">
      <c r="A40" s="18" t="s">
        <v>87</v>
      </c>
      <c r="B40" s="18" t="s">
        <v>20</v>
      </c>
      <c r="C40" s="19">
        <v>3</v>
      </c>
      <c r="D40" s="19">
        <v>174</v>
      </c>
      <c r="E40" s="19">
        <v>181</v>
      </c>
      <c r="F40" s="19">
        <v>-4</v>
      </c>
      <c r="G40" s="20">
        <v>0</v>
      </c>
      <c r="J40" s="3">
        <f t="shared" si="2"/>
        <v>7</v>
      </c>
      <c r="K40" s="3">
        <f>VLOOKUP(A40,[2]TDSheet!$A:$G,6,0)</f>
        <v>174</v>
      </c>
      <c r="M40" s="3">
        <f>VLOOKUP(A40,[1]TDSheet!$A:$P,16,0)</f>
        <v>0</v>
      </c>
      <c r="N40" s="3">
        <f>VLOOKUP(A40,[1]TDSheet!$A:$Q,17,0)</f>
        <v>0</v>
      </c>
      <c r="O40" s="3">
        <f t="shared" si="3"/>
        <v>1.4</v>
      </c>
      <c r="P40" s="17"/>
      <c r="Q40" s="17"/>
      <c r="R40" s="17"/>
      <c r="S40" s="17"/>
      <c r="T40" s="3">
        <f t="shared" si="4"/>
        <v>-2.8571428571428572</v>
      </c>
      <c r="U40" s="3">
        <f t="shared" si="5"/>
        <v>-2.8571428571428572</v>
      </c>
      <c r="X40" s="3">
        <f>VLOOKUP(A40,[1]TDSheet!$A:$X,24,0)</f>
        <v>0</v>
      </c>
      <c r="Y40" s="3">
        <f>VLOOKUP(A40,[1]TDSheet!$A:$Y,25,0)</f>
        <v>0</v>
      </c>
      <c r="Z40" s="3">
        <f>VLOOKUP(A40,[1]TDSheet!$A:$O,15,0)</f>
        <v>0</v>
      </c>
      <c r="AB40" s="3">
        <f t="shared" si="6"/>
        <v>0</v>
      </c>
      <c r="AC40" s="3">
        <f t="shared" si="7"/>
        <v>0</v>
      </c>
      <c r="AD40" s="3">
        <f t="shared" si="8"/>
        <v>0</v>
      </c>
      <c r="AE40" s="3">
        <f t="shared" si="9"/>
        <v>0</v>
      </c>
    </row>
    <row r="41" spans="1:31" ht="11.1" customHeight="1" outlineLevel="2" x14ac:dyDescent="0.2">
      <c r="A41" s="7" t="s">
        <v>32</v>
      </c>
      <c r="B41" s="7" t="s">
        <v>9</v>
      </c>
      <c r="C41" s="8">
        <v>303.93799999999999</v>
      </c>
      <c r="D41" s="8">
        <v>2454.634</v>
      </c>
      <c r="E41" s="8">
        <v>1259.9359999999999</v>
      </c>
      <c r="F41" s="8">
        <v>978.32799999999997</v>
      </c>
      <c r="G41" s="14">
        <f>VLOOKUP(A41,[1]TDSheet!$A:$G,7,0)</f>
        <v>1</v>
      </c>
      <c r="J41" s="3">
        <f t="shared" si="2"/>
        <v>1259.9359999999999</v>
      </c>
      <c r="M41" s="3">
        <f>VLOOKUP(A41,[1]TDSheet!$A:$P,16,0)</f>
        <v>0</v>
      </c>
      <c r="N41" s="3">
        <f>VLOOKUP(A41,[1]TDSheet!$A:$Q,17,0)</f>
        <v>430</v>
      </c>
      <c r="O41" s="3">
        <f t="shared" si="3"/>
        <v>251.98719999999997</v>
      </c>
      <c r="P41" s="17">
        <v>700</v>
      </c>
      <c r="Q41" s="26">
        <v>1500</v>
      </c>
      <c r="R41" s="17">
        <v>650</v>
      </c>
      <c r="S41" s="17">
        <v>770</v>
      </c>
      <c r="T41" s="3">
        <f t="shared" si="4"/>
        <v>14.002012800650194</v>
      </c>
      <c r="U41" s="3">
        <f t="shared" si="5"/>
        <v>5.5888870545805505</v>
      </c>
      <c r="X41" s="3">
        <f>VLOOKUP(A41,[1]TDSheet!$A:$X,24,0)</f>
        <v>165.49200000000002</v>
      </c>
      <c r="Y41" s="3">
        <f>VLOOKUP(A41,[1]TDSheet!$A:$Y,25,0)</f>
        <v>148.24939999999998</v>
      </c>
      <c r="Z41" s="3">
        <f>VLOOKUP(A41,[1]TDSheet!$A:$O,15,0)</f>
        <v>224.26900000000001</v>
      </c>
      <c r="AB41" s="3">
        <f t="shared" si="6"/>
        <v>700</v>
      </c>
      <c r="AC41" s="3">
        <f t="shared" si="7"/>
        <v>1500</v>
      </c>
      <c r="AD41" s="3">
        <f t="shared" si="8"/>
        <v>650</v>
      </c>
      <c r="AE41" s="3">
        <f t="shared" si="9"/>
        <v>770</v>
      </c>
    </row>
    <row r="42" spans="1:31" ht="11.1" customHeight="1" outlineLevel="2" x14ac:dyDescent="0.2">
      <c r="A42" s="7" t="s">
        <v>33</v>
      </c>
      <c r="B42" s="7" t="s">
        <v>9</v>
      </c>
      <c r="C42" s="8">
        <v>2911.902</v>
      </c>
      <c r="D42" s="8">
        <v>1304.6400000000001</v>
      </c>
      <c r="E42" s="8">
        <v>3184.6779999999999</v>
      </c>
      <c r="F42" s="8">
        <v>355.31400000000002</v>
      </c>
      <c r="G42" s="14">
        <f>VLOOKUP(A42,[1]TDSheet!$A:$G,7,0)</f>
        <v>1</v>
      </c>
      <c r="J42" s="3">
        <f t="shared" si="2"/>
        <v>3184.6779999999999</v>
      </c>
      <c r="M42" s="3">
        <f>VLOOKUP(A42,[1]TDSheet!$A:$P,16,0)+1000</f>
        <v>2000</v>
      </c>
      <c r="N42" s="3">
        <f>VLOOKUP(A42,[1]TDSheet!$A:$Q,17,0)</f>
        <v>3200</v>
      </c>
      <c r="O42" s="3">
        <f t="shared" si="3"/>
        <v>636.93560000000002</v>
      </c>
      <c r="P42" s="17"/>
      <c r="Q42" s="17"/>
      <c r="R42" s="17">
        <v>1450</v>
      </c>
      <c r="S42" s="17">
        <v>2000</v>
      </c>
      <c r="T42" s="3">
        <f t="shared" si="4"/>
        <v>14.138500030458339</v>
      </c>
      <c r="U42" s="3">
        <f t="shared" si="5"/>
        <v>8.7219398633080019</v>
      </c>
      <c r="X42" s="3">
        <f>VLOOKUP(A42,[1]TDSheet!$A:$X,24,0)</f>
        <v>312.83139999999997</v>
      </c>
      <c r="Y42" s="3">
        <f>VLOOKUP(A42,[1]TDSheet!$A:$Y,25,0)</f>
        <v>572.64279999999997</v>
      </c>
      <c r="Z42" s="3">
        <f>VLOOKUP(A42,[1]TDSheet!$A:$O,15,0)</f>
        <v>521.61559999999997</v>
      </c>
      <c r="AB42" s="3">
        <f t="shared" si="6"/>
        <v>0</v>
      </c>
      <c r="AC42" s="3">
        <f t="shared" si="7"/>
        <v>0</v>
      </c>
      <c r="AD42" s="3">
        <f t="shared" si="8"/>
        <v>1450</v>
      </c>
      <c r="AE42" s="3">
        <f t="shared" si="9"/>
        <v>2000</v>
      </c>
    </row>
    <row r="43" spans="1:31" ht="11.1" customHeight="1" outlineLevel="2" x14ac:dyDescent="0.2">
      <c r="A43" s="7" t="s">
        <v>34</v>
      </c>
      <c r="B43" s="7" t="s">
        <v>9</v>
      </c>
      <c r="C43" s="8">
        <v>70.103999999999999</v>
      </c>
      <c r="D43" s="8"/>
      <c r="E43" s="8">
        <v>65.394999999999996</v>
      </c>
      <c r="F43" s="8">
        <v>0.31900000000000001</v>
      </c>
      <c r="G43" s="14">
        <f>VLOOKUP(A43,[1]TDSheet!$A:$G,7,0)</f>
        <v>1</v>
      </c>
      <c r="J43" s="3">
        <f t="shared" si="2"/>
        <v>65.394999999999996</v>
      </c>
      <c r="M43" s="3">
        <f>VLOOKUP(A43,[1]TDSheet!$A:$P,16,0)</f>
        <v>0</v>
      </c>
      <c r="N43" s="3">
        <f>VLOOKUP(A43,[1]TDSheet!$A:$Q,17,0)</f>
        <v>0</v>
      </c>
      <c r="O43" s="3">
        <f t="shared" si="3"/>
        <v>13.078999999999999</v>
      </c>
      <c r="P43" s="17">
        <v>145</v>
      </c>
      <c r="Q43" s="17"/>
      <c r="R43" s="17"/>
      <c r="S43" s="17">
        <v>40</v>
      </c>
      <c r="T43" s="3">
        <f t="shared" si="4"/>
        <v>14.169202538420368</v>
      </c>
      <c r="U43" s="3">
        <f t="shared" si="5"/>
        <v>2.4390243902439029E-2</v>
      </c>
      <c r="X43" s="3">
        <f>VLOOKUP(A43,[1]TDSheet!$A:$X,24,0)</f>
        <v>11.8154</v>
      </c>
      <c r="Y43" s="3">
        <f>VLOOKUP(A43,[1]TDSheet!$A:$Y,25,0)</f>
        <v>5.431</v>
      </c>
      <c r="Z43" s="3">
        <f>VLOOKUP(A43,[1]TDSheet!$A:$O,15,0)</f>
        <v>4.6107999999999993</v>
      </c>
      <c r="AB43" s="3">
        <f t="shared" si="6"/>
        <v>145</v>
      </c>
      <c r="AC43" s="3">
        <f t="shared" si="7"/>
        <v>0</v>
      </c>
      <c r="AD43" s="3">
        <f t="shared" si="8"/>
        <v>0</v>
      </c>
      <c r="AE43" s="3">
        <f t="shared" si="9"/>
        <v>40</v>
      </c>
    </row>
    <row r="44" spans="1:31" ht="11.1" customHeight="1" outlineLevel="2" x14ac:dyDescent="0.2">
      <c r="A44" s="7" t="s">
        <v>35</v>
      </c>
      <c r="B44" s="7" t="s">
        <v>9</v>
      </c>
      <c r="C44" s="8">
        <v>1619.46</v>
      </c>
      <c r="D44" s="8">
        <v>759.86</v>
      </c>
      <c r="E44" s="8">
        <v>2234.373</v>
      </c>
      <c r="F44" s="8">
        <v>49.216999999999999</v>
      </c>
      <c r="G44" s="14">
        <f>VLOOKUP(A44,[1]TDSheet!$A:$G,7,0)</f>
        <v>1</v>
      </c>
      <c r="J44" s="3">
        <f t="shared" si="2"/>
        <v>2234.373</v>
      </c>
      <c r="M44" s="3">
        <f>VLOOKUP(A44,[1]TDSheet!$A:$P,16,0)</f>
        <v>0</v>
      </c>
      <c r="N44" s="3">
        <f>VLOOKUP(A44,[1]TDSheet!$A:$Q,17,0)</f>
        <v>550</v>
      </c>
      <c r="O44" s="3">
        <f t="shared" si="3"/>
        <v>446.87459999999999</v>
      </c>
      <c r="P44" s="17"/>
      <c r="Q44" s="26">
        <v>2400</v>
      </c>
      <c r="R44" s="17">
        <v>4300</v>
      </c>
      <c r="S44" s="17">
        <v>1400</v>
      </c>
      <c r="T44" s="3">
        <f t="shared" si="4"/>
        <v>14.096162547614028</v>
      </c>
      <c r="U44" s="3">
        <f t="shared" si="5"/>
        <v>1.3409063750770351</v>
      </c>
      <c r="X44" s="3">
        <f>VLOOKUP(A44,[1]TDSheet!$A:$X,24,0)</f>
        <v>205.29899999999998</v>
      </c>
      <c r="Y44" s="3">
        <f>VLOOKUP(A44,[1]TDSheet!$A:$Y,25,0)</f>
        <v>283.0924</v>
      </c>
      <c r="Z44" s="3">
        <f>VLOOKUP(A44,[1]TDSheet!$A:$O,15,0)</f>
        <v>194.2012</v>
      </c>
      <c r="AB44" s="3">
        <f t="shared" si="6"/>
        <v>0</v>
      </c>
      <c r="AC44" s="3">
        <f t="shared" si="7"/>
        <v>2400</v>
      </c>
      <c r="AD44" s="3">
        <f t="shared" si="8"/>
        <v>4300</v>
      </c>
      <c r="AE44" s="3">
        <f t="shared" si="9"/>
        <v>1400</v>
      </c>
    </row>
    <row r="45" spans="1:31" ht="11.1" customHeight="1" outlineLevel="2" x14ac:dyDescent="0.2">
      <c r="A45" s="7" t="s">
        <v>36</v>
      </c>
      <c r="B45" s="7" t="s">
        <v>9</v>
      </c>
      <c r="C45" s="8">
        <v>9011.5779999999995</v>
      </c>
      <c r="D45" s="8">
        <v>1310.5</v>
      </c>
      <c r="E45" s="8">
        <v>6356.4110000000001</v>
      </c>
      <c r="F45" s="8">
        <v>3865.5219999999999</v>
      </c>
      <c r="G45" s="14">
        <f>VLOOKUP(A45,[1]TDSheet!$A:$G,7,0)</f>
        <v>1</v>
      </c>
      <c r="J45" s="3">
        <f t="shared" si="2"/>
        <v>6356.4110000000001</v>
      </c>
      <c r="M45" s="3">
        <f>VLOOKUP(A45,[1]TDSheet!$A:$P,16,0)</f>
        <v>0</v>
      </c>
      <c r="N45" s="3">
        <f>VLOOKUP(A45,[1]TDSheet!$A:$Q,17,0)</f>
        <v>0</v>
      </c>
      <c r="O45" s="3">
        <f t="shared" si="3"/>
        <v>1271.2822000000001</v>
      </c>
      <c r="P45" s="17">
        <v>10100</v>
      </c>
      <c r="Q45" s="17"/>
      <c r="R45" s="17"/>
      <c r="S45" s="17">
        <v>4500</v>
      </c>
      <c r="T45" s="3">
        <f>(F45+M45+N45+P45+R45+S45)/O45</f>
        <v>14.525116453294162</v>
      </c>
      <c r="U45" s="3">
        <f t="shared" si="5"/>
        <v>3.0406482526066987</v>
      </c>
      <c r="X45" s="3">
        <f>VLOOKUP(A45,[1]TDSheet!$A:$X,24,0)</f>
        <v>515.13040000000001</v>
      </c>
      <c r="Y45" s="3">
        <f>VLOOKUP(A45,[1]TDSheet!$A:$Y,25,0)</f>
        <v>1075.1712</v>
      </c>
      <c r="Z45" s="3">
        <f>VLOOKUP(A45,[1]TDSheet!$A:$O,15,0)</f>
        <v>380.23020000000002</v>
      </c>
      <c r="AB45" s="3">
        <f t="shared" si="6"/>
        <v>10100</v>
      </c>
      <c r="AC45" s="3">
        <f t="shared" si="7"/>
        <v>0</v>
      </c>
      <c r="AD45" s="3">
        <f t="shared" si="8"/>
        <v>0</v>
      </c>
      <c r="AE45" s="3">
        <f t="shared" si="9"/>
        <v>4500</v>
      </c>
    </row>
    <row r="46" spans="1:31" ht="11.1" customHeight="1" outlineLevel="2" x14ac:dyDescent="0.2">
      <c r="A46" s="15" t="s">
        <v>37</v>
      </c>
      <c r="B46" s="15" t="s">
        <v>9</v>
      </c>
      <c r="C46" s="16">
        <v>216.601</v>
      </c>
      <c r="D46" s="16"/>
      <c r="E46" s="16">
        <v>112.855</v>
      </c>
      <c r="F46" s="16">
        <v>91.775999999999996</v>
      </c>
      <c r="G46" s="14">
        <f>VLOOKUP(A46,[1]TDSheet!$A:$G,7,0)</f>
        <v>0</v>
      </c>
      <c r="J46" s="3">
        <f t="shared" si="2"/>
        <v>112.855</v>
      </c>
      <c r="M46" s="3">
        <f>VLOOKUP(A46,[1]TDSheet!$A:$P,16,0)</f>
        <v>0</v>
      </c>
      <c r="N46" s="3">
        <f>VLOOKUP(A46,[1]TDSheet!$A:$Q,17,0)</f>
        <v>0</v>
      </c>
      <c r="O46" s="3">
        <f t="shared" si="3"/>
        <v>22.571000000000002</v>
      </c>
      <c r="P46" s="17"/>
      <c r="Q46" s="17"/>
      <c r="R46" s="17"/>
      <c r="S46" s="17"/>
      <c r="T46" s="3">
        <f t="shared" si="4"/>
        <v>4.0661025209339412</v>
      </c>
      <c r="U46" s="3">
        <f t="shared" si="5"/>
        <v>4.0661025209339412</v>
      </c>
      <c r="X46" s="3">
        <f>VLOOKUP(A46,[1]TDSheet!$A:$X,24,0)</f>
        <v>18.318000000000001</v>
      </c>
      <c r="Y46" s="3">
        <f>VLOOKUP(A46,[1]TDSheet!$A:$Y,25,0)</f>
        <v>45.877600000000001</v>
      </c>
      <c r="Z46" s="3">
        <f>VLOOKUP(A46,[1]TDSheet!$A:$O,15,0)</f>
        <v>14.728200000000001</v>
      </c>
      <c r="AB46" s="3">
        <f t="shared" si="6"/>
        <v>0</v>
      </c>
      <c r="AC46" s="3">
        <f t="shared" si="7"/>
        <v>0</v>
      </c>
      <c r="AD46" s="3">
        <f t="shared" si="8"/>
        <v>0</v>
      </c>
      <c r="AE46" s="3">
        <f t="shared" si="9"/>
        <v>0</v>
      </c>
    </row>
    <row r="47" spans="1:31" ht="11.1" customHeight="1" outlineLevel="2" x14ac:dyDescent="0.2">
      <c r="A47" s="7" t="s">
        <v>38</v>
      </c>
      <c r="B47" s="7" t="s">
        <v>9</v>
      </c>
      <c r="C47" s="8">
        <v>344.26799999999997</v>
      </c>
      <c r="D47" s="8"/>
      <c r="E47" s="8">
        <v>325.87099999999998</v>
      </c>
      <c r="F47" s="8">
        <v>3.593</v>
      </c>
      <c r="G47" s="14">
        <f>VLOOKUP(A47,[1]TDSheet!$A:$G,7,0)</f>
        <v>1</v>
      </c>
      <c r="J47" s="3">
        <f t="shared" si="2"/>
        <v>325.87099999999998</v>
      </c>
      <c r="M47" s="3">
        <f>VLOOKUP(A47,[1]TDSheet!$A:$P,16,0)</f>
        <v>0</v>
      </c>
      <c r="N47" s="3">
        <f>VLOOKUP(A47,[1]TDSheet!$A:$Q,17,0)</f>
        <v>0</v>
      </c>
      <c r="O47" s="3">
        <f t="shared" si="3"/>
        <v>65.174199999999999</v>
      </c>
      <c r="P47" s="17">
        <v>710</v>
      </c>
      <c r="Q47" s="26">
        <v>0</v>
      </c>
      <c r="R47" s="26">
        <v>1000</v>
      </c>
      <c r="S47" s="17">
        <v>200</v>
      </c>
      <c r="T47" s="3">
        <f>(F47+M47+N47+P47+Q47+S47)/O47</f>
        <v>14.017709461719514</v>
      </c>
      <c r="U47" s="3">
        <f t="shared" si="5"/>
        <v>5.5129176882876968E-2</v>
      </c>
      <c r="X47" s="3">
        <f>VLOOKUP(A47,[1]TDSheet!$A:$X,24,0)</f>
        <v>30.349</v>
      </c>
      <c r="Y47" s="3">
        <f>VLOOKUP(A47,[1]TDSheet!$A:$Y,25,0)</f>
        <v>40.539400000000001</v>
      </c>
      <c r="Z47" s="3">
        <f>VLOOKUP(A47,[1]TDSheet!$A:$O,15,0)</f>
        <v>15.644200000000001</v>
      </c>
      <c r="AB47" s="3">
        <f t="shared" si="6"/>
        <v>710</v>
      </c>
      <c r="AC47" s="3">
        <f t="shared" si="7"/>
        <v>0</v>
      </c>
      <c r="AD47" s="3">
        <f t="shared" si="8"/>
        <v>1000</v>
      </c>
      <c r="AE47" s="3">
        <f t="shared" si="9"/>
        <v>200</v>
      </c>
    </row>
    <row r="48" spans="1:31" ht="21.95" customHeight="1" outlineLevel="2" x14ac:dyDescent="0.2">
      <c r="A48" s="7" t="s">
        <v>39</v>
      </c>
      <c r="B48" s="7" t="s">
        <v>9</v>
      </c>
      <c r="C48" s="8">
        <v>11.323</v>
      </c>
      <c r="D48" s="8">
        <v>2000.77</v>
      </c>
      <c r="E48" s="8">
        <v>1382.501</v>
      </c>
      <c r="F48" s="8">
        <v>274.642</v>
      </c>
      <c r="G48" s="14">
        <f>VLOOKUP(A48,[1]TDSheet!$A:$G,7,0)</f>
        <v>1</v>
      </c>
      <c r="J48" s="3">
        <f t="shared" si="2"/>
        <v>1382.501</v>
      </c>
      <c r="M48" s="3">
        <f>VLOOKUP(A48,[1]TDSheet!$A:$P,16,0)</f>
        <v>1500</v>
      </c>
      <c r="N48" s="3">
        <f>VLOOKUP(A48,[1]TDSheet!$A:$Q,17,0)</f>
        <v>1800</v>
      </c>
      <c r="O48" s="3">
        <f t="shared" si="3"/>
        <v>276.50020000000001</v>
      </c>
      <c r="P48" s="17"/>
      <c r="Q48" s="26">
        <v>1500</v>
      </c>
      <c r="R48" s="17"/>
      <c r="S48" s="17">
        <v>300</v>
      </c>
      <c r="T48" s="3">
        <f t="shared" si="4"/>
        <v>14.013161654132618</v>
      </c>
      <c r="U48" s="3">
        <f t="shared" si="5"/>
        <v>12.928171480526958</v>
      </c>
      <c r="X48" s="3">
        <f>VLOOKUP(A48,[1]TDSheet!$A:$X,24,0)</f>
        <v>251.108</v>
      </c>
      <c r="Y48" s="3">
        <f>VLOOKUP(A48,[1]TDSheet!$A:$Y,25,0)</f>
        <v>19.1126</v>
      </c>
      <c r="Z48" s="3">
        <f>VLOOKUP(A48,[1]TDSheet!$A:$O,15,0)</f>
        <v>361.37099999999998</v>
      </c>
      <c r="AB48" s="3">
        <f t="shared" si="6"/>
        <v>0</v>
      </c>
      <c r="AC48" s="3">
        <f t="shared" si="7"/>
        <v>1500</v>
      </c>
      <c r="AD48" s="3">
        <f t="shared" si="8"/>
        <v>0</v>
      </c>
      <c r="AE48" s="3">
        <f t="shared" si="9"/>
        <v>300</v>
      </c>
    </row>
    <row r="49" spans="1:31" ht="11.1" customHeight="1" outlineLevel="2" x14ac:dyDescent="0.2">
      <c r="A49" s="7" t="s">
        <v>40</v>
      </c>
      <c r="B49" s="7" t="s">
        <v>9</v>
      </c>
      <c r="C49" s="8">
        <v>4207.7650000000003</v>
      </c>
      <c r="D49" s="8">
        <v>1012.11</v>
      </c>
      <c r="E49" s="8">
        <v>3932.63</v>
      </c>
      <c r="F49" s="8">
        <v>277.29000000000002</v>
      </c>
      <c r="G49" s="14">
        <f>VLOOKUP(A49,[1]TDSheet!$A:$G,7,0)</f>
        <v>1</v>
      </c>
      <c r="J49" s="3">
        <f t="shared" si="2"/>
        <v>3932.63</v>
      </c>
      <c r="M49" s="3">
        <f>VLOOKUP(A49,[1]TDSheet!$A:$P,16,0)+1000</f>
        <v>1000</v>
      </c>
      <c r="N49" s="3">
        <f>VLOOKUP(A49,[1]TDSheet!$A:$Q,17,0)</f>
        <v>2000</v>
      </c>
      <c r="O49" s="3">
        <f t="shared" si="3"/>
        <v>786.52600000000007</v>
      </c>
      <c r="P49" s="17"/>
      <c r="Q49" s="17"/>
      <c r="R49" s="17">
        <v>5350</v>
      </c>
      <c r="S49" s="17">
        <v>2700</v>
      </c>
      <c r="T49" s="3">
        <f t="shared" si="4"/>
        <v>14.401672671977785</v>
      </c>
      <c r="U49" s="3">
        <f t="shared" si="5"/>
        <v>4.1667916890223591</v>
      </c>
      <c r="X49" s="3">
        <f>VLOOKUP(A49,[1]TDSheet!$A:$X,24,0)</f>
        <v>426.30919999999998</v>
      </c>
      <c r="Y49" s="3">
        <f>VLOOKUP(A49,[1]TDSheet!$A:$Y,25,0)</f>
        <v>569.52359999999999</v>
      </c>
      <c r="Z49" s="3">
        <f>VLOOKUP(A49,[1]TDSheet!$A:$O,15,0)</f>
        <v>461.98360000000002</v>
      </c>
      <c r="AB49" s="3">
        <f t="shared" si="6"/>
        <v>0</v>
      </c>
      <c r="AC49" s="3">
        <f t="shared" si="7"/>
        <v>0</v>
      </c>
      <c r="AD49" s="3">
        <f t="shared" si="8"/>
        <v>5350</v>
      </c>
      <c r="AE49" s="3">
        <f t="shared" si="9"/>
        <v>2700</v>
      </c>
    </row>
    <row r="50" spans="1:31" ht="11.1" customHeight="1" outlineLevel="2" x14ac:dyDescent="0.2">
      <c r="A50" s="7" t="s">
        <v>41</v>
      </c>
      <c r="B50" s="7" t="s">
        <v>9</v>
      </c>
      <c r="C50" s="8">
        <v>1110.6279999999999</v>
      </c>
      <c r="D50" s="8">
        <v>1716.67</v>
      </c>
      <c r="E50" s="8">
        <v>1647.3119999999999</v>
      </c>
      <c r="F50" s="8">
        <v>846.40599999999995</v>
      </c>
      <c r="G50" s="14">
        <f>VLOOKUP(A50,[1]TDSheet!$A:$G,7,0)</f>
        <v>1</v>
      </c>
      <c r="J50" s="3">
        <f t="shared" si="2"/>
        <v>1647.3119999999999</v>
      </c>
      <c r="M50" s="3">
        <f>VLOOKUP(A50,[1]TDSheet!$A:$P,16,0)+500</f>
        <v>500</v>
      </c>
      <c r="N50" s="3">
        <f>VLOOKUP(A50,[1]TDSheet!$A:$Q,17,0)</f>
        <v>750</v>
      </c>
      <c r="O50" s="3">
        <f t="shared" si="3"/>
        <v>329.4624</v>
      </c>
      <c r="P50" s="17">
        <v>1500</v>
      </c>
      <c r="Q50" s="17"/>
      <c r="R50" s="17"/>
      <c r="S50" s="17">
        <v>1200</v>
      </c>
      <c r="T50" s="3">
        <f t="shared" si="4"/>
        <v>14.558280398613013</v>
      </c>
      <c r="U50" s="3">
        <f t="shared" si="5"/>
        <v>6.3631115417115884</v>
      </c>
      <c r="X50" s="3">
        <f>VLOOKUP(A50,[1]TDSheet!$A:$X,24,0)</f>
        <v>191.49939999999998</v>
      </c>
      <c r="Y50" s="3">
        <f>VLOOKUP(A50,[1]TDSheet!$A:$Y,25,0)</f>
        <v>248.59140000000002</v>
      </c>
      <c r="Z50" s="3">
        <f>VLOOKUP(A50,[1]TDSheet!$A:$O,15,0)</f>
        <v>238.82800000000003</v>
      </c>
      <c r="AB50" s="3">
        <f t="shared" si="6"/>
        <v>1500</v>
      </c>
      <c r="AC50" s="3">
        <f t="shared" si="7"/>
        <v>0</v>
      </c>
      <c r="AD50" s="3">
        <f t="shared" si="8"/>
        <v>0</v>
      </c>
      <c r="AE50" s="3">
        <f t="shared" si="9"/>
        <v>1200</v>
      </c>
    </row>
    <row r="51" spans="1:31" ht="11.1" customHeight="1" outlineLevel="2" x14ac:dyDescent="0.2">
      <c r="A51" s="7" t="s">
        <v>42</v>
      </c>
      <c r="B51" s="7" t="s">
        <v>9</v>
      </c>
      <c r="C51" s="8">
        <v>143.67599999999999</v>
      </c>
      <c r="D51" s="8">
        <v>105.27500000000001</v>
      </c>
      <c r="E51" s="8">
        <v>168.03800000000001</v>
      </c>
      <c r="F51" s="8">
        <v>6.8849999999999998</v>
      </c>
      <c r="G51" s="14">
        <f>VLOOKUP(A51,[1]TDSheet!$A:$G,7,0)</f>
        <v>1</v>
      </c>
      <c r="J51" s="3">
        <f t="shared" si="2"/>
        <v>168.03800000000001</v>
      </c>
      <c r="M51" s="3">
        <f>VLOOKUP(A51,[1]TDSheet!$A:$P,16,0)</f>
        <v>1300</v>
      </c>
      <c r="N51" s="3">
        <f>VLOOKUP(A51,[1]TDSheet!$A:$Q,17,0)</f>
        <v>820</v>
      </c>
      <c r="O51" s="3">
        <f t="shared" si="3"/>
        <v>33.607600000000005</v>
      </c>
      <c r="P51" s="17"/>
      <c r="Q51" s="26">
        <v>1000</v>
      </c>
      <c r="R51" s="17"/>
      <c r="S51" s="17"/>
      <c r="T51" s="3">
        <f t="shared" si="4"/>
        <v>63.285834156559822</v>
      </c>
      <c r="U51" s="3">
        <f t="shared" si="5"/>
        <v>63.285834156559822</v>
      </c>
      <c r="X51" s="3">
        <f>VLOOKUP(A51,[1]TDSheet!$A:$X,24,0)</f>
        <v>109.39359999999999</v>
      </c>
      <c r="Y51" s="3">
        <f>VLOOKUP(A51,[1]TDSheet!$A:$Y,25,0)</f>
        <v>84.509199999999993</v>
      </c>
      <c r="Z51" s="3">
        <f>VLOOKUP(A51,[1]TDSheet!$A:$O,15,0)</f>
        <v>157.91079999999999</v>
      </c>
      <c r="AB51" s="3">
        <f t="shared" si="6"/>
        <v>0</v>
      </c>
      <c r="AC51" s="3">
        <f t="shared" si="7"/>
        <v>1000</v>
      </c>
      <c r="AD51" s="3">
        <f t="shared" si="8"/>
        <v>0</v>
      </c>
      <c r="AE51" s="3">
        <f t="shared" si="9"/>
        <v>0</v>
      </c>
    </row>
    <row r="52" spans="1:31" ht="11.1" customHeight="1" outlineLevel="2" x14ac:dyDescent="0.2">
      <c r="A52" s="7" t="s">
        <v>43</v>
      </c>
      <c r="B52" s="7" t="s">
        <v>9</v>
      </c>
      <c r="C52" s="8">
        <v>15.773999999999999</v>
      </c>
      <c r="D52" s="8">
        <v>337.31</v>
      </c>
      <c r="E52" s="8">
        <v>334.84199999999998</v>
      </c>
      <c r="F52" s="8">
        <v>5.8639999999999999</v>
      </c>
      <c r="G52" s="14">
        <f>VLOOKUP(A52,[1]TDSheet!$A:$G,7,0)</f>
        <v>1</v>
      </c>
      <c r="J52" s="3">
        <f t="shared" si="2"/>
        <v>334.84199999999998</v>
      </c>
      <c r="M52" s="3">
        <f>VLOOKUP(A52,[1]TDSheet!$A:$P,16,0)</f>
        <v>1700</v>
      </c>
      <c r="N52" s="3">
        <f>VLOOKUP(A52,[1]TDSheet!$A:$Q,17,0)</f>
        <v>1200</v>
      </c>
      <c r="O52" s="3">
        <f t="shared" si="3"/>
        <v>66.968400000000003</v>
      </c>
      <c r="P52" s="17"/>
      <c r="Q52" s="26">
        <v>1200</v>
      </c>
      <c r="R52" s="17"/>
      <c r="S52" s="17"/>
      <c r="T52" s="3">
        <f t="shared" si="4"/>
        <v>43.39156975528757</v>
      </c>
      <c r="U52" s="3">
        <f t="shared" si="5"/>
        <v>43.39156975528757</v>
      </c>
      <c r="X52" s="3">
        <f>VLOOKUP(A52,[1]TDSheet!$A:$X,24,0)</f>
        <v>138.80500000000001</v>
      </c>
      <c r="Y52" s="3">
        <f>VLOOKUP(A52,[1]TDSheet!$A:$Y,25,0)</f>
        <v>86.7072</v>
      </c>
      <c r="Z52" s="3">
        <f>VLOOKUP(A52,[1]TDSheet!$A:$O,15,0)</f>
        <v>225.39000000000001</v>
      </c>
      <c r="AB52" s="3">
        <f t="shared" si="6"/>
        <v>0</v>
      </c>
      <c r="AC52" s="3">
        <f t="shared" si="7"/>
        <v>1200</v>
      </c>
      <c r="AD52" s="3">
        <f t="shared" si="8"/>
        <v>0</v>
      </c>
      <c r="AE52" s="3">
        <f t="shared" si="9"/>
        <v>0</v>
      </c>
    </row>
    <row r="53" spans="1:31" ht="21.95" customHeight="1" outlineLevel="2" x14ac:dyDescent="0.2">
      <c r="A53" s="7" t="s">
        <v>44</v>
      </c>
      <c r="B53" s="7" t="s">
        <v>9</v>
      </c>
      <c r="C53" s="8">
        <v>38.158000000000001</v>
      </c>
      <c r="D53" s="8"/>
      <c r="E53" s="8">
        <v>13.413</v>
      </c>
      <c r="F53" s="8">
        <v>19.742999999999999</v>
      </c>
      <c r="G53" s="14">
        <f>VLOOKUP(A53,[1]TDSheet!$A:$G,7,0)</f>
        <v>1</v>
      </c>
      <c r="J53" s="3">
        <f t="shared" si="2"/>
        <v>13.413</v>
      </c>
      <c r="M53" s="3">
        <f>VLOOKUP(A53,[1]TDSheet!$A:$P,16,0)</f>
        <v>5</v>
      </c>
      <c r="N53" s="3">
        <f>VLOOKUP(A53,[1]TDSheet!$A:$Q,17,0)</f>
        <v>15</v>
      </c>
      <c r="O53" s="3">
        <f t="shared" si="3"/>
        <v>2.6825999999999999</v>
      </c>
      <c r="P53" s="17"/>
      <c r="Q53" s="17"/>
      <c r="R53" s="17"/>
      <c r="S53" s="17"/>
      <c r="T53" s="3">
        <f t="shared" si="4"/>
        <v>14.815104749123982</v>
      </c>
      <c r="U53" s="3">
        <f t="shared" si="5"/>
        <v>14.815104749123982</v>
      </c>
      <c r="X53" s="3">
        <f>VLOOKUP(A53,[1]TDSheet!$A:$X,24,0)</f>
        <v>6.4555999999999996</v>
      </c>
      <c r="Y53" s="3">
        <f>VLOOKUP(A53,[1]TDSheet!$A:$Y,25,0)</f>
        <v>5.7462</v>
      </c>
      <c r="Z53" s="3">
        <f>VLOOKUP(A53,[1]TDSheet!$A:$O,15,0)</f>
        <v>3.5941999999999998</v>
      </c>
      <c r="AB53" s="3">
        <f t="shared" si="6"/>
        <v>0</v>
      </c>
      <c r="AC53" s="3">
        <f t="shared" si="7"/>
        <v>0</v>
      </c>
      <c r="AD53" s="3">
        <f t="shared" si="8"/>
        <v>0</v>
      </c>
      <c r="AE53" s="3">
        <f t="shared" si="9"/>
        <v>0</v>
      </c>
    </row>
    <row r="54" spans="1:31" ht="11.1" customHeight="1" outlineLevel="2" x14ac:dyDescent="0.2">
      <c r="A54" s="7" t="s">
        <v>45</v>
      </c>
      <c r="B54" s="7" t="s">
        <v>9</v>
      </c>
      <c r="C54" s="8">
        <v>643.27</v>
      </c>
      <c r="D54" s="8">
        <v>986.82399999999996</v>
      </c>
      <c r="E54" s="8">
        <v>1367.2449999999999</v>
      </c>
      <c r="F54" s="8">
        <v>17.803000000000001</v>
      </c>
      <c r="G54" s="14">
        <f>VLOOKUP(A54,[1]TDSheet!$A:$G,7,0)</f>
        <v>1</v>
      </c>
      <c r="J54" s="3">
        <f t="shared" si="2"/>
        <v>1367.2449999999999</v>
      </c>
      <c r="M54" s="3">
        <f>VLOOKUP(A54,[1]TDSheet!$A:$P,16,0)</f>
        <v>1000</v>
      </c>
      <c r="N54" s="3">
        <f>VLOOKUP(A54,[1]TDSheet!$A:$Q,17,0)</f>
        <v>1450</v>
      </c>
      <c r="O54" s="3">
        <f t="shared" si="3"/>
        <v>273.44899999999996</v>
      </c>
      <c r="P54" s="17">
        <v>540</v>
      </c>
      <c r="Q54" s="26">
        <v>2000</v>
      </c>
      <c r="R54" s="17"/>
      <c r="S54" s="17">
        <v>830</v>
      </c>
      <c r="T54" s="3">
        <f t="shared" si="4"/>
        <v>14.034803564832933</v>
      </c>
      <c r="U54" s="3">
        <f t="shared" si="5"/>
        <v>9.0247285599874214</v>
      </c>
      <c r="X54" s="3">
        <f>VLOOKUP(A54,[1]TDSheet!$A:$X,24,0)</f>
        <v>196.00659999999999</v>
      </c>
      <c r="Y54" s="3">
        <f>VLOOKUP(A54,[1]TDSheet!$A:$Y,25,0)</f>
        <v>195.39339999999999</v>
      </c>
      <c r="Z54" s="3">
        <f>VLOOKUP(A54,[1]TDSheet!$A:$O,15,0)</f>
        <v>268.6848</v>
      </c>
      <c r="AB54" s="3">
        <f t="shared" si="6"/>
        <v>540</v>
      </c>
      <c r="AC54" s="3">
        <f t="shared" si="7"/>
        <v>2000</v>
      </c>
      <c r="AD54" s="3">
        <f t="shared" si="8"/>
        <v>0</v>
      </c>
      <c r="AE54" s="3">
        <f t="shared" si="9"/>
        <v>830</v>
      </c>
    </row>
    <row r="55" spans="1:31" ht="11.1" customHeight="1" outlineLevel="2" x14ac:dyDescent="0.2">
      <c r="A55" s="7" t="s">
        <v>46</v>
      </c>
      <c r="B55" s="7" t="s">
        <v>9</v>
      </c>
      <c r="C55" s="8">
        <v>101.989</v>
      </c>
      <c r="D55" s="8"/>
      <c r="E55" s="8">
        <v>77.305999999999997</v>
      </c>
      <c r="F55" s="8">
        <v>4.5910000000000002</v>
      </c>
      <c r="G55" s="14">
        <f>VLOOKUP(A55,[1]TDSheet!$A:$G,7,0)</f>
        <v>1</v>
      </c>
      <c r="J55" s="3">
        <f t="shared" si="2"/>
        <v>77.305999999999997</v>
      </c>
      <c r="M55" s="3">
        <f>VLOOKUP(A55,[1]TDSheet!$A:$P,16,0)</f>
        <v>40</v>
      </c>
      <c r="N55" s="3">
        <f>VLOOKUP(A55,[1]TDSheet!$A:$Q,17,0)</f>
        <v>60</v>
      </c>
      <c r="O55" s="3">
        <f t="shared" si="3"/>
        <v>15.4612</v>
      </c>
      <c r="P55" s="17">
        <v>65</v>
      </c>
      <c r="Q55" s="17"/>
      <c r="R55" s="17"/>
      <c r="S55" s="17">
        <v>50</v>
      </c>
      <c r="T55" s="3">
        <f t="shared" si="4"/>
        <v>14.202713890254314</v>
      </c>
      <c r="U55" s="3">
        <f t="shared" si="5"/>
        <v>6.7647401236643994</v>
      </c>
      <c r="X55" s="3">
        <f>VLOOKUP(A55,[1]TDSheet!$A:$X,24,0)</f>
        <v>14.538999999999998</v>
      </c>
      <c r="Y55" s="3">
        <f>VLOOKUP(A55,[1]TDSheet!$A:$Y,25,0)</f>
        <v>11.245799999999999</v>
      </c>
      <c r="Z55" s="3">
        <f>VLOOKUP(A55,[1]TDSheet!$A:$O,15,0)</f>
        <v>12.4932</v>
      </c>
      <c r="AB55" s="3">
        <f t="shared" si="6"/>
        <v>65</v>
      </c>
      <c r="AC55" s="3">
        <f t="shared" si="7"/>
        <v>0</v>
      </c>
      <c r="AD55" s="3">
        <f t="shared" si="8"/>
        <v>0</v>
      </c>
      <c r="AE55" s="3">
        <f t="shared" si="9"/>
        <v>50</v>
      </c>
    </row>
    <row r="56" spans="1:31" ht="21.95" customHeight="1" outlineLevel="2" x14ac:dyDescent="0.2">
      <c r="A56" s="7" t="s">
        <v>47</v>
      </c>
      <c r="B56" s="7" t="s">
        <v>9</v>
      </c>
      <c r="C56" s="8">
        <v>114.568</v>
      </c>
      <c r="D56" s="8"/>
      <c r="E56" s="8">
        <v>109.77800000000001</v>
      </c>
      <c r="F56" s="8">
        <v>0.47299999999999998</v>
      </c>
      <c r="G56" s="14">
        <f>VLOOKUP(A56,[1]TDSheet!$A:$G,7,0)</f>
        <v>1</v>
      </c>
      <c r="J56" s="3">
        <f t="shared" si="2"/>
        <v>109.77800000000001</v>
      </c>
      <c r="M56" s="3">
        <f>VLOOKUP(A56,[1]TDSheet!$A:$P,16,0)</f>
        <v>35</v>
      </c>
      <c r="N56" s="3">
        <f>VLOOKUP(A56,[1]TDSheet!$A:$Q,17,0)</f>
        <v>65</v>
      </c>
      <c r="O56" s="3">
        <f t="shared" si="3"/>
        <v>21.9556</v>
      </c>
      <c r="P56" s="17">
        <v>140</v>
      </c>
      <c r="Q56" s="17"/>
      <c r="R56" s="17"/>
      <c r="S56" s="17">
        <v>70</v>
      </c>
      <c r="T56" s="3">
        <f t="shared" si="4"/>
        <v>14.14094809524677</v>
      </c>
      <c r="U56" s="3">
        <f t="shared" si="5"/>
        <v>4.5761901291697793</v>
      </c>
      <c r="X56" s="3">
        <f>VLOOKUP(A56,[1]TDSheet!$A:$X,24,0)</f>
        <v>14.7578</v>
      </c>
      <c r="Y56" s="3">
        <f>VLOOKUP(A56,[1]TDSheet!$A:$Y,25,0)</f>
        <v>13.599399999999999</v>
      </c>
      <c r="Z56" s="3">
        <f>VLOOKUP(A56,[1]TDSheet!$A:$O,15,0)</f>
        <v>14.7362</v>
      </c>
      <c r="AB56" s="3">
        <f t="shared" si="6"/>
        <v>140</v>
      </c>
      <c r="AC56" s="3">
        <f t="shared" si="7"/>
        <v>0</v>
      </c>
      <c r="AD56" s="3">
        <f t="shared" si="8"/>
        <v>0</v>
      </c>
      <c r="AE56" s="3">
        <f t="shared" si="9"/>
        <v>70</v>
      </c>
    </row>
    <row r="57" spans="1:31" ht="21.95" customHeight="1" outlineLevel="2" x14ac:dyDescent="0.2">
      <c r="A57" s="7" t="s">
        <v>48</v>
      </c>
      <c r="B57" s="7" t="s">
        <v>9</v>
      </c>
      <c r="C57" s="8">
        <v>141.001</v>
      </c>
      <c r="D57" s="8"/>
      <c r="E57" s="8">
        <v>126.608</v>
      </c>
      <c r="F57" s="8">
        <v>1.1140000000000001</v>
      </c>
      <c r="G57" s="14">
        <f>VLOOKUP(A57,[1]TDSheet!$A:$G,7,0)</f>
        <v>1</v>
      </c>
      <c r="J57" s="3">
        <f t="shared" si="2"/>
        <v>126.608</v>
      </c>
      <c r="M57" s="3">
        <f>VLOOKUP(A57,[1]TDSheet!$A:$P,16,0)</f>
        <v>10</v>
      </c>
      <c r="N57" s="3">
        <f>VLOOKUP(A57,[1]TDSheet!$A:$Q,17,0)</f>
        <v>60</v>
      </c>
      <c r="O57" s="3">
        <f t="shared" si="3"/>
        <v>25.3216</v>
      </c>
      <c r="P57" s="17">
        <v>205</v>
      </c>
      <c r="Q57" s="17"/>
      <c r="R57" s="17"/>
      <c r="S57" s="17">
        <v>80</v>
      </c>
      <c r="T57" s="3">
        <f t="shared" si="4"/>
        <v>14.063645267281689</v>
      </c>
      <c r="U57" s="3">
        <f t="shared" si="5"/>
        <v>2.808432326551245</v>
      </c>
      <c r="X57" s="3">
        <f>VLOOKUP(A57,[1]TDSheet!$A:$X,24,0)</f>
        <v>15.173599999999999</v>
      </c>
      <c r="Y57" s="3">
        <f>VLOOKUP(A57,[1]TDSheet!$A:$Y,25,0)</f>
        <v>15.3368</v>
      </c>
      <c r="Z57" s="3">
        <f>VLOOKUP(A57,[1]TDSheet!$A:$O,15,0)</f>
        <v>13.8462</v>
      </c>
      <c r="AB57" s="3">
        <f t="shared" si="6"/>
        <v>205</v>
      </c>
      <c r="AC57" s="3">
        <f t="shared" si="7"/>
        <v>0</v>
      </c>
      <c r="AD57" s="3">
        <f t="shared" si="8"/>
        <v>0</v>
      </c>
      <c r="AE57" s="3">
        <f t="shared" si="9"/>
        <v>80</v>
      </c>
    </row>
    <row r="58" spans="1:31" ht="21.95" customHeight="1" outlineLevel="2" x14ac:dyDescent="0.2">
      <c r="A58" s="7" t="s">
        <v>49</v>
      </c>
      <c r="B58" s="7" t="s">
        <v>9</v>
      </c>
      <c r="C58" s="8">
        <v>69.221000000000004</v>
      </c>
      <c r="D58" s="8">
        <v>53.613</v>
      </c>
      <c r="E58" s="8">
        <v>67.563000000000002</v>
      </c>
      <c r="F58" s="8">
        <v>10.387</v>
      </c>
      <c r="G58" s="14">
        <f>VLOOKUP(A58,[1]TDSheet!$A:$G,7,0)</f>
        <v>1</v>
      </c>
      <c r="J58" s="3">
        <f t="shared" si="2"/>
        <v>13.950000000000003</v>
      </c>
      <c r="K58" s="3">
        <f>VLOOKUP(A58,[2]TDSheet!$A:$G,6,0)</f>
        <v>53.613</v>
      </c>
      <c r="M58" s="3">
        <f>VLOOKUP(A58,[1]TDSheet!$A:$P,16,0)</f>
        <v>0</v>
      </c>
      <c r="N58" s="3">
        <f>VLOOKUP(A58,[1]TDSheet!$A:$Q,17,0)</f>
        <v>0</v>
      </c>
      <c r="O58" s="3">
        <f t="shared" si="3"/>
        <v>2.7900000000000005</v>
      </c>
      <c r="P58" s="17">
        <v>20</v>
      </c>
      <c r="Q58" s="17"/>
      <c r="R58" s="17"/>
      <c r="S58" s="17">
        <v>10</v>
      </c>
      <c r="T58" s="3">
        <f t="shared" si="4"/>
        <v>14.475627240143368</v>
      </c>
      <c r="U58" s="3">
        <f t="shared" si="5"/>
        <v>3.722939068100358</v>
      </c>
      <c r="X58" s="3">
        <f>VLOOKUP(A58,[1]TDSheet!$A:$X,24,0)</f>
        <v>15.128200000000001</v>
      </c>
      <c r="Y58" s="3">
        <f>VLOOKUP(A58,[1]TDSheet!$A:$Y,25,0)</f>
        <v>11.1646</v>
      </c>
      <c r="Z58" s="3">
        <f>VLOOKUP(A58,[1]TDSheet!$A:$O,15,0)</f>
        <v>1.726000000000002</v>
      </c>
      <c r="AB58" s="3">
        <f t="shared" si="6"/>
        <v>20</v>
      </c>
      <c r="AC58" s="3">
        <f t="shared" si="7"/>
        <v>0</v>
      </c>
      <c r="AD58" s="3">
        <f t="shared" si="8"/>
        <v>0</v>
      </c>
      <c r="AE58" s="3">
        <f t="shared" si="9"/>
        <v>10</v>
      </c>
    </row>
    <row r="59" spans="1:31" ht="11.1" customHeight="1" outlineLevel="2" x14ac:dyDescent="0.2">
      <c r="A59" s="7" t="s">
        <v>50</v>
      </c>
      <c r="B59" s="7" t="s">
        <v>9</v>
      </c>
      <c r="C59" s="8">
        <v>249.30699999999999</v>
      </c>
      <c r="D59" s="8">
        <v>69.884</v>
      </c>
      <c r="E59" s="8">
        <v>232.18899999999999</v>
      </c>
      <c r="F59" s="8">
        <v>8.5069999999999997</v>
      </c>
      <c r="G59" s="14">
        <f>VLOOKUP(A59,[1]TDSheet!$A:$G,7,0)</f>
        <v>1</v>
      </c>
      <c r="J59" s="3">
        <f t="shared" si="2"/>
        <v>232.18899999999999</v>
      </c>
      <c r="M59" s="3">
        <f>VLOOKUP(A59,[1]TDSheet!$A:$P,16,0)</f>
        <v>550</v>
      </c>
      <c r="N59" s="3">
        <f>VLOOKUP(A59,[1]TDSheet!$A:$Q,17,0)</f>
        <v>400</v>
      </c>
      <c r="O59" s="3">
        <f t="shared" si="3"/>
        <v>46.437799999999996</v>
      </c>
      <c r="P59" s="17"/>
      <c r="Q59" s="17"/>
      <c r="R59" s="17"/>
      <c r="S59" s="17"/>
      <c r="T59" s="3">
        <f t="shared" si="4"/>
        <v>20.640663425054591</v>
      </c>
      <c r="U59" s="3">
        <f t="shared" si="5"/>
        <v>20.640663425054591</v>
      </c>
      <c r="X59" s="3">
        <f>VLOOKUP(A59,[1]TDSheet!$A:$X,24,0)</f>
        <v>78.958200000000005</v>
      </c>
      <c r="Y59" s="3">
        <f>VLOOKUP(A59,[1]TDSheet!$A:$Y,25,0)</f>
        <v>61.547799999999995</v>
      </c>
      <c r="Z59" s="3">
        <f>VLOOKUP(A59,[1]TDSheet!$A:$O,15,0)</f>
        <v>82.383600000000001</v>
      </c>
      <c r="AB59" s="3">
        <f t="shared" si="6"/>
        <v>0</v>
      </c>
      <c r="AC59" s="3">
        <f t="shared" si="7"/>
        <v>0</v>
      </c>
      <c r="AD59" s="3">
        <f t="shared" si="8"/>
        <v>0</v>
      </c>
      <c r="AE59" s="3">
        <f t="shared" si="9"/>
        <v>0</v>
      </c>
    </row>
    <row r="60" spans="1:31" ht="11.1" customHeight="1" outlineLevel="2" x14ac:dyDescent="0.2">
      <c r="A60" s="7" t="s">
        <v>51</v>
      </c>
      <c r="B60" s="7" t="s">
        <v>9</v>
      </c>
      <c r="C60" s="8">
        <v>206.69300000000001</v>
      </c>
      <c r="D60" s="8"/>
      <c r="E60" s="8">
        <v>174.089</v>
      </c>
      <c r="F60" s="8">
        <v>25.849</v>
      </c>
      <c r="G60" s="14">
        <f>VLOOKUP(A60,[1]TDSheet!$A:$G,7,0)</f>
        <v>1</v>
      </c>
      <c r="J60" s="3">
        <f t="shared" si="2"/>
        <v>174.089</v>
      </c>
      <c r="M60" s="3">
        <f>VLOOKUP(A60,[1]TDSheet!$A:$P,16,0)</f>
        <v>0</v>
      </c>
      <c r="N60" s="3">
        <f>VLOOKUP(A60,[1]TDSheet!$A:$Q,17,0)</f>
        <v>0</v>
      </c>
      <c r="O60" s="3">
        <f t="shared" si="3"/>
        <v>34.817799999999998</v>
      </c>
      <c r="P60" s="17">
        <v>360</v>
      </c>
      <c r="Q60" s="17"/>
      <c r="R60" s="17"/>
      <c r="S60" s="17">
        <v>100</v>
      </c>
      <c r="T60" s="3">
        <f t="shared" si="4"/>
        <v>13.954040749271925</v>
      </c>
      <c r="U60" s="3">
        <f t="shared" si="5"/>
        <v>0.74240761909138431</v>
      </c>
      <c r="X60" s="3">
        <f>VLOOKUP(A60,[1]TDSheet!$A:$X,24,0)</f>
        <v>11.486599999999999</v>
      </c>
      <c r="Y60" s="3">
        <f>VLOOKUP(A60,[1]TDSheet!$A:$Y,25,0)</f>
        <v>29.428199999999997</v>
      </c>
      <c r="Z60" s="3">
        <f>VLOOKUP(A60,[1]TDSheet!$A:$O,15,0)</f>
        <v>4.6246</v>
      </c>
      <c r="AB60" s="3">
        <f t="shared" si="6"/>
        <v>360</v>
      </c>
      <c r="AC60" s="3">
        <f t="shared" si="7"/>
        <v>0</v>
      </c>
      <c r="AD60" s="3">
        <f t="shared" si="8"/>
        <v>0</v>
      </c>
      <c r="AE60" s="3">
        <f t="shared" si="9"/>
        <v>100</v>
      </c>
    </row>
    <row r="61" spans="1:31" ht="11.1" customHeight="1" outlineLevel="2" x14ac:dyDescent="0.2">
      <c r="A61" s="7" t="s">
        <v>52</v>
      </c>
      <c r="B61" s="7" t="s">
        <v>9</v>
      </c>
      <c r="C61" s="8">
        <v>4628.5749999999998</v>
      </c>
      <c r="D61" s="8"/>
      <c r="E61" s="8">
        <v>2854.1619999999998</v>
      </c>
      <c r="F61" s="8">
        <v>1332.713</v>
      </c>
      <c r="G61" s="14">
        <f>VLOOKUP(A61,[1]TDSheet!$A:$G,7,0)</f>
        <v>1</v>
      </c>
      <c r="J61" s="3">
        <f t="shared" si="2"/>
        <v>2854.1619999999998</v>
      </c>
      <c r="M61" s="3">
        <f>VLOOKUP(A61,[1]TDSheet!$A:$P,16,0)</f>
        <v>0</v>
      </c>
      <c r="N61" s="3">
        <f>VLOOKUP(A61,[1]TDSheet!$A:$Q,17,0)</f>
        <v>0</v>
      </c>
      <c r="O61" s="3">
        <f t="shared" si="3"/>
        <v>570.83240000000001</v>
      </c>
      <c r="P61" s="17"/>
      <c r="Q61" s="17"/>
      <c r="R61" s="17">
        <v>4900</v>
      </c>
      <c r="S61" s="17">
        <v>1800</v>
      </c>
      <c r="T61" s="3">
        <f t="shared" si="4"/>
        <v>14.071928993518938</v>
      </c>
      <c r="U61" s="3">
        <f t="shared" si="5"/>
        <v>2.3346835253219682</v>
      </c>
      <c r="X61" s="3">
        <f>VLOOKUP(A61,[1]TDSheet!$A:$X,24,0)</f>
        <v>302.9966</v>
      </c>
      <c r="Y61" s="3">
        <f>VLOOKUP(A61,[1]TDSheet!$A:$Y,25,0)</f>
        <v>500.04939999999999</v>
      </c>
      <c r="Z61" s="3">
        <f>VLOOKUP(A61,[1]TDSheet!$A:$O,15,0)</f>
        <v>281.03219999999999</v>
      </c>
      <c r="AB61" s="3">
        <f t="shared" si="6"/>
        <v>0</v>
      </c>
      <c r="AC61" s="3">
        <f t="shared" si="7"/>
        <v>0</v>
      </c>
      <c r="AD61" s="3">
        <f t="shared" si="8"/>
        <v>4900</v>
      </c>
      <c r="AE61" s="3">
        <f t="shared" si="9"/>
        <v>1800</v>
      </c>
    </row>
    <row r="62" spans="1:31" ht="21.95" customHeight="1" outlineLevel="2" x14ac:dyDescent="0.2">
      <c r="A62" s="21" t="s">
        <v>53</v>
      </c>
      <c r="B62" s="21" t="s">
        <v>9</v>
      </c>
      <c r="C62" s="22"/>
      <c r="D62" s="22"/>
      <c r="E62" s="22">
        <v>10.345000000000001</v>
      </c>
      <c r="F62" s="22">
        <v>-10.345000000000001</v>
      </c>
      <c r="G62" s="14">
        <v>0</v>
      </c>
      <c r="J62" s="3">
        <f t="shared" si="2"/>
        <v>10.345000000000001</v>
      </c>
      <c r="M62" s="3">
        <v>0</v>
      </c>
      <c r="N62" s="3">
        <v>0</v>
      </c>
      <c r="O62" s="3">
        <f t="shared" si="3"/>
        <v>2.069</v>
      </c>
      <c r="P62" s="17"/>
      <c r="Q62" s="17"/>
      <c r="R62" s="17"/>
      <c r="S62" s="17"/>
      <c r="T62" s="3">
        <f t="shared" si="4"/>
        <v>-5</v>
      </c>
      <c r="U62" s="3">
        <f t="shared" si="5"/>
        <v>-5</v>
      </c>
      <c r="X62" s="3">
        <v>0</v>
      </c>
      <c r="Y62" s="3">
        <v>0</v>
      </c>
      <c r="Z62" s="3">
        <v>0</v>
      </c>
      <c r="AB62" s="3">
        <f t="shared" si="6"/>
        <v>0</v>
      </c>
      <c r="AC62" s="3">
        <f t="shared" si="7"/>
        <v>0</v>
      </c>
      <c r="AD62" s="3">
        <f t="shared" si="8"/>
        <v>0</v>
      </c>
      <c r="AE62" s="3">
        <f t="shared" si="9"/>
        <v>0</v>
      </c>
    </row>
    <row r="63" spans="1:31" ht="21.95" customHeight="1" outlineLevel="2" x14ac:dyDescent="0.2">
      <c r="A63" s="7" t="s">
        <v>54</v>
      </c>
      <c r="B63" s="7" t="s">
        <v>9</v>
      </c>
      <c r="C63" s="8">
        <v>140.732</v>
      </c>
      <c r="D63" s="8"/>
      <c r="E63" s="8">
        <v>24.228999999999999</v>
      </c>
      <c r="F63" s="8">
        <v>53.073</v>
      </c>
      <c r="G63" s="14">
        <f>VLOOKUP(A63,[1]TDSheet!$A:$G,7,0)</f>
        <v>1</v>
      </c>
      <c r="J63" s="3">
        <f t="shared" si="2"/>
        <v>24.228999999999999</v>
      </c>
      <c r="M63" s="3">
        <f>VLOOKUP(A63,[1]TDSheet!$A:$P,16,0)</f>
        <v>0</v>
      </c>
      <c r="N63" s="3">
        <f>VLOOKUP(A63,[1]TDSheet!$A:$Q,17,0)</f>
        <v>0</v>
      </c>
      <c r="O63" s="3">
        <f t="shared" si="3"/>
        <v>4.8457999999999997</v>
      </c>
      <c r="P63" s="17">
        <f t="shared" ref="P63" si="10">11*O63-F63-M63-N63</f>
        <v>0.23079999999999501</v>
      </c>
      <c r="Q63" s="17"/>
      <c r="R63" s="17"/>
      <c r="S63" s="17">
        <v>15</v>
      </c>
      <c r="T63" s="3">
        <f t="shared" si="4"/>
        <v>14.095464113252714</v>
      </c>
      <c r="U63" s="3">
        <f t="shared" si="5"/>
        <v>10.952371125510753</v>
      </c>
      <c r="X63" s="3">
        <f>VLOOKUP(A63,[1]TDSheet!$A:$X,24,0)</f>
        <v>0</v>
      </c>
      <c r="Y63" s="3">
        <f>VLOOKUP(A63,[1]TDSheet!$A:$Y,25,0)</f>
        <v>0</v>
      </c>
      <c r="Z63" s="3">
        <f>VLOOKUP(A63,[1]TDSheet!$A:$O,15,0)</f>
        <v>-0.11599999999999999</v>
      </c>
      <c r="AB63" s="3">
        <f t="shared" si="6"/>
        <v>0.23079999999999501</v>
      </c>
      <c r="AC63" s="3">
        <f t="shared" si="7"/>
        <v>0</v>
      </c>
      <c r="AD63" s="3">
        <f t="shared" si="8"/>
        <v>0</v>
      </c>
      <c r="AE63" s="3">
        <f t="shared" si="9"/>
        <v>15</v>
      </c>
    </row>
    <row r="64" spans="1:31" ht="11.1" customHeight="1" outlineLevel="2" x14ac:dyDescent="0.2">
      <c r="A64" s="15" t="s">
        <v>55</v>
      </c>
      <c r="B64" s="15" t="s">
        <v>9</v>
      </c>
      <c r="C64" s="16">
        <v>6.7149999999999999</v>
      </c>
      <c r="D64" s="16"/>
      <c r="E64" s="16">
        <v>2.6829999999999998</v>
      </c>
      <c r="F64" s="16">
        <v>4.032</v>
      </c>
      <c r="G64" s="14">
        <f>VLOOKUP(A64,[1]TDSheet!$A:$G,7,0)</f>
        <v>0</v>
      </c>
      <c r="J64" s="3">
        <f t="shared" si="2"/>
        <v>2.6829999999999998</v>
      </c>
      <c r="M64" s="3">
        <f>VLOOKUP(A64,[1]TDSheet!$A:$P,16,0)</f>
        <v>0</v>
      </c>
      <c r="N64" s="3">
        <f>VLOOKUP(A64,[1]TDSheet!$A:$Q,17,0)</f>
        <v>0</v>
      </c>
      <c r="O64" s="3">
        <f t="shared" si="3"/>
        <v>0.53659999999999997</v>
      </c>
      <c r="P64" s="17"/>
      <c r="Q64" s="17"/>
      <c r="R64" s="17"/>
      <c r="S64" s="17"/>
      <c r="T64" s="3">
        <f t="shared" si="4"/>
        <v>7.5139768915393219</v>
      </c>
      <c r="U64" s="3">
        <f t="shared" si="5"/>
        <v>7.5139768915393219</v>
      </c>
      <c r="X64" s="3">
        <f>VLOOKUP(A64,[1]TDSheet!$A:$X,24,0)</f>
        <v>0</v>
      </c>
      <c r="Y64" s="3">
        <f>VLOOKUP(A64,[1]TDSheet!$A:$Y,25,0)</f>
        <v>0</v>
      </c>
      <c r="Z64" s="3">
        <f>VLOOKUP(A64,[1]TDSheet!$A:$O,15,0)</f>
        <v>0.26739999999999997</v>
      </c>
      <c r="AB64" s="3">
        <f t="shared" si="6"/>
        <v>0</v>
      </c>
      <c r="AC64" s="3">
        <f t="shared" si="7"/>
        <v>0</v>
      </c>
      <c r="AD64" s="3">
        <f t="shared" si="8"/>
        <v>0</v>
      </c>
      <c r="AE64" s="3">
        <f t="shared" si="9"/>
        <v>0</v>
      </c>
    </row>
    <row r="65" spans="1:31" ht="11.1" customHeight="1" outlineLevel="2" x14ac:dyDescent="0.2">
      <c r="A65" s="7" t="s">
        <v>56</v>
      </c>
      <c r="B65" s="7" t="s">
        <v>9</v>
      </c>
      <c r="C65" s="8">
        <v>35.048999999999999</v>
      </c>
      <c r="D65" s="8"/>
      <c r="E65" s="8"/>
      <c r="F65" s="8">
        <v>-0.20300000000000001</v>
      </c>
      <c r="G65" s="14">
        <f>VLOOKUP(A65,[1]TDSheet!$A:$G,7,0)</f>
        <v>1</v>
      </c>
      <c r="J65" s="3">
        <f t="shared" si="2"/>
        <v>0</v>
      </c>
      <c r="M65" s="3">
        <f>VLOOKUP(A65,[1]TDSheet!$A:$P,16,0)</f>
        <v>530</v>
      </c>
      <c r="N65" s="3">
        <f>VLOOKUP(A65,[1]TDSheet!$A:$Q,17,0)</f>
        <v>300</v>
      </c>
      <c r="O65" s="3">
        <f t="shared" si="3"/>
        <v>0</v>
      </c>
      <c r="P65" s="17"/>
      <c r="Q65" s="17"/>
      <c r="R65" s="17"/>
      <c r="S65" s="17"/>
      <c r="T65" s="3" t="e">
        <f t="shared" si="4"/>
        <v>#DIV/0!</v>
      </c>
      <c r="U65" s="3" t="e">
        <f t="shared" si="5"/>
        <v>#DIV/0!</v>
      </c>
      <c r="X65" s="3">
        <f>VLOOKUP(A65,[1]TDSheet!$A:$X,24,0)</f>
        <v>51.300800000000002</v>
      </c>
      <c r="Y65" s="3">
        <f>VLOOKUP(A65,[1]TDSheet!$A:$Y,25,0)</f>
        <v>19.986799999999999</v>
      </c>
      <c r="Z65" s="3">
        <f>VLOOKUP(A65,[1]TDSheet!$A:$O,15,0)</f>
        <v>56.483199999999997</v>
      </c>
      <c r="AB65" s="3">
        <f t="shared" si="6"/>
        <v>0</v>
      </c>
      <c r="AC65" s="3">
        <f t="shared" si="7"/>
        <v>0</v>
      </c>
      <c r="AD65" s="3">
        <f t="shared" si="8"/>
        <v>0</v>
      </c>
      <c r="AE65" s="3">
        <f t="shared" si="9"/>
        <v>0</v>
      </c>
    </row>
    <row r="66" spans="1:31" ht="11.1" customHeight="1" outlineLevel="2" x14ac:dyDescent="0.2">
      <c r="A66" s="7" t="s">
        <v>57</v>
      </c>
      <c r="B66" s="7" t="s">
        <v>9</v>
      </c>
      <c r="C66" s="8">
        <v>101.854</v>
      </c>
      <c r="D66" s="8"/>
      <c r="E66" s="8">
        <v>72.287999999999997</v>
      </c>
      <c r="F66" s="8">
        <v>9.2639999999999993</v>
      </c>
      <c r="G66" s="14">
        <f>VLOOKUP(A66,[1]TDSheet!$A:$G,7,0)</f>
        <v>1</v>
      </c>
      <c r="J66" s="3">
        <f t="shared" si="2"/>
        <v>72.287999999999997</v>
      </c>
      <c r="M66" s="3">
        <f>VLOOKUP(A66,[1]TDSheet!$A:$P,16,0)</f>
        <v>15</v>
      </c>
      <c r="N66" s="3">
        <f>VLOOKUP(A66,[1]TDSheet!$A:$Q,17,0)</f>
        <v>50</v>
      </c>
      <c r="O66" s="3">
        <f t="shared" si="3"/>
        <v>14.457599999999999</v>
      </c>
      <c r="P66" s="17">
        <v>85</v>
      </c>
      <c r="Q66" s="17"/>
      <c r="R66" s="17"/>
      <c r="S66" s="17">
        <v>45</v>
      </c>
      <c r="T66" s="3">
        <f t="shared" si="4"/>
        <v>14.128486055776893</v>
      </c>
      <c r="U66" s="3">
        <f t="shared" si="5"/>
        <v>5.1366755201416554</v>
      </c>
      <c r="X66" s="3">
        <f>VLOOKUP(A66,[1]TDSheet!$A:$X,24,0)</f>
        <v>16.1892</v>
      </c>
      <c r="Y66" s="3">
        <f>VLOOKUP(A66,[1]TDSheet!$A:$Y,25,0)</f>
        <v>0.28860000000000002</v>
      </c>
      <c r="Z66" s="3">
        <f>VLOOKUP(A66,[1]TDSheet!$A:$O,15,0)</f>
        <v>9.8628</v>
      </c>
      <c r="AB66" s="3">
        <f t="shared" si="6"/>
        <v>85</v>
      </c>
      <c r="AC66" s="3">
        <f t="shared" si="7"/>
        <v>0</v>
      </c>
      <c r="AD66" s="3">
        <f t="shared" si="8"/>
        <v>0</v>
      </c>
      <c r="AE66" s="3">
        <f t="shared" si="9"/>
        <v>45</v>
      </c>
    </row>
    <row r="67" spans="1:31" ht="11.1" customHeight="1" outlineLevel="2" x14ac:dyDescent="0.2">
      <c r="A67" s="7" t="s">
        <v>58</v>
      </c>
      <c r="B67" s="7" t="s">
        <v>20</v>
      </c>
      <c r="C67" s="8">
        <v>3</v>
      </c>
      <c r="D67" s="8"/>
      <c r="E67" s="8">
        <v>1</v>
      </c>
      <c r="F67" s="8">
        <v>1</v>
      </c>
      <c r="G67" s="14">
        <f>VLOOKUP(A67,[1]TDSheet!$A:$G,7,0)</f>
        <v>0.35</v>
      </c>
      <c r="J67" s="3">
        <f t="shared" si="2"/>
        <v>1</v>
      </c>
      <c r="M67" s="3">
        <f>VLOOKUP(A67,[1]TDSheet!$A:$P,16,0)</f>
        <v>180</v>
      </c>
      <c r="N67" s="3">
        <f>VLOOKUP(A67,[1]TDSheet!$A:$Q,17,0)</f>
        <v>120</v>
      </c>
      <c r="O67" s="3">
        <f t="shared" si="3"/>
        <v>0.2</v>
      </c>
      <c r="P67" s="17"/>
      <c r="Q67" s="17"/>
      <c r="R67" s="17"/>
      <c r="S67" s="17"/>
      <c r="T67" s="3">
        <f t="shared" si="4"/>
        <v>1505</v>
      </c>
      <c r="U67" s="3">
        <f t="shared" si="5"/>
        <v>1505</v>
      </c>
      <c r="X67" s="3">
        <f>VLOOKUP(A67,[1]TDSheet!$A:$X,24,0)</f>
        <v>0</v>
      </c>
      <c r="Y67" s="3">
        <f>VLOOKUP(A67,[1]TDSheet!$A:$Y,25,0)</f>
        <v>0</v>
      </c>
      <c r="Z67" s="3">
        <f>VLOOKUP(A67,[1]TDSheet!$A:$O,15,0)</f>
        <v>20.2</v>
      </c>
      <c r="AB67" s="3">
        <f t="shared" si="6"/>
        <v>0</v>
      </c>
      <c r="AC67" s="3">
        <f t="shared" si="7"/>
        <v>0</v>
      </c>
      <c r="AD67" s="3">
        <f t="shared" si="8"/>
        <v>0</v>
      </c>
      <c r="AE67" s="3">
        <f t="shared" si="9"/>
        <v>0</v>
      </c>
    </row>
    <row r="68" spans="1:31" ht="11.1" customHeight="1" outlineLevel="2" x14ac:dyDescent="0.2">
      <c r="A68" s="7" t="s">
        <v>88</v>
      </c>
      <c r="B68" s="7" t="s">
        <v>20</v>
      </c>
      <c r="C68" s="8">
        <v>856</v>
      </c>
      <c r="D68" s="8"/>
      <c r="E68" s="8">
        <v>609</v>
      </c>
      <c r="F68" s="8">
        <v>31</v>
      </c>
      <c r="G68" s="14">
        <f>VLOOKUP(A68,[1]TDSheet!$A:$G,7,0)</f>
        <v>0.4</v>
      </c>
      <c r="J68" s="3">
        <f t="shared" si="2"/>
        <v>609</v>
      </c>
      <c r="M68" s="3">
        <f>VLOOKUP(A68,[1]TDSheet!$A:$P,16,0)</f>
        <v>850</v>
      </c>
      <c r="N68" s="3">
        <f>VLOOKUP(A68,[1]TDSheet!$A:$Q,17,0)</f>
        <v>800</v>
      </c>
      <c r="O68" s="3">
        <f t="shared" si="3"/>
        <v>121.8</v>
      </c>
      <c r="P68" s="17"/>
      <c r="Q68" s="26">
        <v>1400</v>
      </c>
      <c r="R68" s="17"/>
      <c r="S68" s="17">
        <v>25</v>
      </c>
      <c r="T68" s="3">
        <f t="shared" si="4"/>
        <v>14.006568144499179</v>
      </c>
      <c r="U68" s="3">
        <f t="shared" si="5"/>
        <v>13.801313628899836</v>
      </c>
      <c r="X68" s="3">
        <f>VLOOKUP(A68,[1]TDSheet!$A:$X,24,0)</f>
        <v>194.2</v>
      </c>
      <c r="Y68" s="3">
        <f>VLOOKUP(A68,[1]TDSheet!$A:$Y,25,0)</f>
        <v>159.6</v>
      </c>
      <c r="Z68" s="3">
        <f>VLOOKUP(A68,[1]TDSheet!$A:$O,15,0)</f>
        <v>160.19999999999999</v>
      </c>
      <c r="AB68" s="3">
        <f t="shared" si="6"/>
        <v>0</v>
      </c>
      <c r="AC68" s="3">
        <f t="shared" si="7"/>
        <v>560</v>
      </c>
      <c r="AD68" s="3">
        <f t="shared" si="8"/>
        <v>0</v>
      </c>
      <c r="AE68" s="3">
        <f t="shared" si="9"/>
        <v>10</v>
      </c>
    </row>
    <row r="69" spans="1:31" ht="11.1" customHeight="1" outlineLevel="2" x14ac:dyDescent="0.2">
      <c r="A69" s="7" t="s">
        <v>27</v>
      </c>
      <c r="B69" s="7" t="s">
        <v>20</v>
      </c>
      <c r="C69" s="8">
        <v>50</v>
      </c>
      <c r="D69" s="8"/>
      <c r="E69" s="8">
        <v>49</v>
      </c>
      <c r="F69" s="8">
        <v>1</v>
      </c>
      <c r="G69" s="14">
        <f>VLOOKUP(A69,[1]TDSheet!$A:$G,7,0)</f>
        <v>0.45</v>
      </c>
      <c r="J69" s="3">
        <f t="shared" si="2"/>
        <v>49</v>
      </c>
      <c r="M69" s="3">
        <f>VLOOKUP(A69,[1]TDSheet!$A:$P,16,0)</f>
        <v>0</v>
      </c>
      <c r="N69" s="3">
        <f>VLOOKUP(A69,[1]TDSheet!$A:$Q,17,0)</f>
        <v>0</v>
      </c>
      <c r="O69" s="3">
        <f t="shared" si="3"/>
        <v>9.8000000000000007</v>
      </c>
      <c r="P69" s="17">
        <v>100</v>
      </c>
      <c r="Q69" s="17"/>
      <c r="R69" s="17"/>
      <c r="S69" s="17">
        <v>40</v>
      </c>
      <c r="T69" s="3">
        <f t="shared" si="4"/>
        <v>14.387755102040815</v>
      </c>
      <c r="U69" s="3">
        <f t="shared" si="5"/>
        <v>0.1020408163265306</v>
      </c>
      <c r="X69" s="3">
        <f>VLOOKUP(A69,[1]TDSheet!$A:$X,24,0)</f>
        <v>0</v>
      </c>
      <c r="Y69" s="3">
        <f>VLOOKUP(A69,[1]TDSheet!$A:$Y,25,0)</f>
        <v>6</v>
      </c>
      <c r="Z69" s="3">
        <f>VLOOKUP(A69,[1]TDSheet!$A:$O,15,0)</f>
        <v>0</v>
      </c>
      <c r="AB69" s="3">
        <f t="shared" si="6"/>
        <v>45</v>
      </c>
      <c r="AC69" s="3">
        <f t="shared" si="7"/>
        <v>0</v>
      </c>
      <c r="AD69" s="3">
        <f t="shared" si="8"/>
        <v>0</v>
      </c>
      <c r="AE69" s="3">
        <f t="shared" si="9"/>
        <v>18</v>
      </c>
    </row>
    <row r="70" spans="1:31" ht="11.1" customHeight="1" outlineLevel="2" x14ac:dyDescent="0.2">
      <c r="A70" s="7" t="s">
        <v>59</v>
      </c>
      <c r="B70" s="7" t="s">
        <v>9</v>
      </c>
      <c r="C70" s="8">
        <v>185.07300000000001</v>
      </c>
      <c r="D70" s="8"/>
      <c r="E70" s="8">
        <v>95.831000000000003</v>
      </c>
      <c r="F70" s="8">
        <v>30.311</v>
      </c>
      <c r="G70" s="14">
        <f>VLOOKUP(A70,[1]TDSheet!$A:$G,7,0)</f>
        <v>1</v>
      </c>
      <c r="J70" s="3">
        <f t="shared" si="2"/>
        <v>95.831000000000003</v>
      </c>
      <c r="M70" s="3">
        <f>VLOOKUP(A70,[1]TDSheet!$A:$P,16,0)</f>
        <v>700</v>
      </c>
      <c r="N70" s="3">
        <f>VLOOKUP(A70,[1]TDSheet!$A:$Q,17,0)</f>
        <v>400</v>
      </c>
      <c r="O70" s="3">
        <f t="shared" si="3"/>
        <v>19.1662</v>
      </c>
      <c r="P70" s="17"/>
      <c r="Q70" s="17"/>
      <c r="R70" s="17"/>
      <c r="S70" s="17"/>
      <c r="T70" s="3">
        <f t="shared" si="4"/>
        <v>58.974183719255784</v>
      </c>
      <c r="U70" s="3">
        <f t="shared" si="5"/>
        <v>58.974183719255784</v>
      </c>
      <c r="X70" s="3">
        <f>VLOOKUP(A70,[1]TDSheet!$A:$X,24,0)</f>
        <v>61.529999999999994</v>
      </c>
      <c r="Y70" s="3">
        <f>VLOOKUP(A70,[1]TDSheet!$A:$Y,25,0)</f>
        <v>0</v>
      </c>
      <c r="Z70" s="3">
        <f>VLOOKUP(A70,[1]TDSheet!$A:$O,15,0)</f>
        <v>86.691000000000003</v>
      </c>
      <c r="AB70" s="3">
        <f t="shared" si="6"/>
        <v>0</v>
      </c>
      <c r="AC70" s="3">
        <f t="shared" si="7"/>
        <v>0</v>
      </c>
      <c r="AD70" s="3">
        <f t="shared" si="8"/>
        <v>0</v>
      </c>
      <c r="AE70" s="3">
        <f t="shared" si="9"/>
        <v>0</v>
      </c>
    </row>
    <row r="71" spans="1:31" ht="11.1" customHeight="1" outlineLevel="2" x14ac:dyDescent="0.2">
      <c r="A71" s="7" t="s">
        <v>89</v>
      </c>
      <c r="B71" s="7" t="s">
        <v>20</v>
      </c>
      <c r="C71" s="8">
        <v>8</v>
      </c>
      <c r="D71" s="8">
        <v>90</v>
      </c>
      <c r="E71" s="8">
        <v>45</v>
      </c>
      <c r="F71" s="8">
        <v>53</v>
      </c>
      <c r="G71" s="14">
        <f>VLOOKUP(A71,[1]TDSheet!$A:$G,7,0)</f>
        <v>0.35</v>
      </c>
      <c r="J71" s="3">
        <f t="shared" ref="J71:J98" si="11">E71-K71</f>
        <v>45</v>
      </c>
      <c r="M71" s="3">
        <f>VLOOKUP(A71,[1]TDSheet!$A:$P,16,0)</f>
        <v>80</v>
      </c>
      <c r="N71" s="3">
        <f>VLOOKUP(A71,[1]TDSheet!$A:$Q,17,0)</f>
        <v>110</v>
      </c>
      <c r="O71" s="3">
        <f t="shared" ref="O71:O98" si="12">J71/5</f>
        <v>9</v>
      </c>
      <c r="P71" s="17"/>
      <c r="Q71" s="17"/>
      <c r="R71" s="17"/>
      <c r="S71" s="17"/>
      <c r="T71" s="3">
        <f t="shared" ref="T71:T98" si="13">(F71+M71+N71+P71+R71+S71)/O71</f>
        <v>27</v>
      </c>
      <c r="U71" s="3">
        <f t="shared" ref="U71:U98" si="14">(F71+M71+N71)/O71</f>
        <v>27</v>
      </c>
      <c r="X71" s="3">
        <f>VLOOKUP(A71,[1]TDSheet!$A:$X,24,0)</f>
        <v>0</v>
      </c>
      <c r="Y71" s="3">
        <f>VLOOKUP(A71,[1]TDSheet!$A:$Y,25,0)</f>
        <v>0</v>
      </c>
      <c r="Z71" s="3">
        <f>VLOOKUP(A71,[1]TDSheet!$A:$O,15,0)</f>
        <v>20</v>
      </c>
      <c r="AB71" s="3">
        <f t="shared" ref="AB71:AB98" si="15">P71*G71</f>
        <v>0</v>
      </c>
      <c r="AC71" s="3">
        <f t="shared" ref="AC71:AC107" si="16">Q71*G71</f>
        <v>0</v>
      </c>
      <c r="AD71" s="3">
        <f t="shared" ref="AD71:AD107" si="17">R71*G71</f>
        <v>0</v>
      </c>
      <c r="AE71" s="3">
        <f t="shared" ref="AE71:AE98" si="18">S71*G71</f>
        <v>0</v>
      </c>
    </row>
    <row r="72" spans="1:31" ht="11.1" customHeight="1" outlineLevel="2" x14ac:dyDescent="0.2">
      <c r="A72" s="7" t="s">
        <v>90</v>
      </c>
      <c r="B72" s="7" t="s">
        <v>20</v>
      </c>
      <c r="C72" s="8">
        <v>1016</v>
      </c>
      <c r="D72" s="8"/>
      <c r="E72" s="8">
        <v>798</v>
      </c>
      <c r="F72" s="8">
        <v>9</v>
      </c>
      <c r="G72" s="14">
        <f>VLOOKUP(A72,[1]TDSheet!$A:$G,7,0)</f>
        <v>0.4</v>
      </c>
      <c r="J72" s="3">
        <f t="shared" si="11"/>
        <v>798</v>
      </c>
      <c r="M72" s="3">
        <f>VLOOKUP(A72,[1]TDSheet!$A:$P,16,0)</f>
        <v>0</v>
      </c>
      <c r="N72" s="3">
        <f>VLOOKUP(A72,[1]TDSheet!$A:$Q,17,0)</f>
        <v>0</v>
      </c>
      <c r="O72" s="3">
        <f t="shared" si="12"/>
        <v>159.6</v>
      </c>
      <c r="P72" s="17">
        <v>1700</v>
      </c>
      <c r="Q72" s="26">
        <v>1500</v>
      </c>
      <c r="R72" s="17"/>
      <c r="S72" s="17">
        <v>550</v>
      </c>
      <c r="T72" s="3">
        <f t="shared" si="13"/>
        <v>14.154135338345865</v>
      </c>
      <c r="U72" s="3">
        <f t="shared" si="14"/>
        <v>5.6390977443609026E-2</v>
      </c>
      <c r="X72" s="3">
        <f>VLOOKUP(A72,[1]TDSheet!$A:$X,24,0)</f>
        <v>81.400000000000006</v>
      </c>
      <c r="Y72" s="3">
        <f>VLOOKUP(A72,[1]TDSheet!$A:$Y,25,0)</f>
        <v>137.6</v>
      </c>
      <c r="Z72" s="3">
        <f>VLOOKUP(A72,[1]TDSheet!$A:$O,15,0)</f>
        <v>56.4</v>
      </c>
      <c r="AB72" s="3">
        <f t="shared" si="15"/>
        <v>680</v>
      </c>
      <c r="AC72" s="3">
        <f t="shared" si="16"/>
        <v>600</v>
      </c>
      <c r="AD72" s="3">
        <f t="shared" si="17"/>
        <v>0</v>
      </c>
      <c r="AE72" s="3">
        <f t="shared" si="18"/>
        <v>220</v>
      </c>
    </row>
    <row r="73" spans="1:31" ht="11.1" customHeight="1" outlineLevel="2" x14ac:dyDescent="0.2">
      <c r="A73" s="7" t="s">
        <v>91</v>
      </c>
      <c r="B73" s="7" t="s">
        <v>20</v>
      </c>
      <c r="C73" s="8">
        <v>1007</v>
      </c>
      <c r="D73" s="8">
        <v>498</v>
      </c>
      <c r="E73" s="8">
        <v>1410</v>
      </c>
      <c r="F73" s="8">
        <v>-23.587</v>
      </c>
      <c r="G73" s="14">
        <f>VLOOKUP(A73,[1]TDSheet!$A:$G,7,0)</f>
        <v>0.4</v>
      </c>
      <c r="J73" s="3">
        <f t="shared" si="11"/>
        <v>912</v>
      </c>
      <c r="K73" s="3">
        <f>VLOOKUP(A73,[2]TDSheet!$A:$G,6,0)</f>
        <v>498</v>
      </c>
      <c r="M73" s="3">
        <f>VLOOKUP(A73,[1]TDSheet!$A:$P,16,0)</f>
        <v>400</v>
      </c>
      <c r="N73" s="3">
        <f>VLOOKUP(A73,[1]TDSheet!$A:$Q,17,0)</f>
        <v>620</v>
      </c>
      <c r="O73" s="3">
        <f t="shared" si="12"/>
        <v>182.4</v>
      </c>
      <c r="P73" s="17">
        <v>1000</v>
      </c>
      <c r="Q73" s="26">
        <v>1500</v>
      </c>
      <c r="R73" s="17"/>
      <c r="S73" s="17">
        <v>560</v>
      </c>
      <c r="T73" s="3">
        <f t="shared" si="13"/>
        <v>14.015422149122807</v>
      </c>
      <c r="U73" s="3">
        <f t="shared" si="14"/>
        <v>5.4627905701754385</v>
      </c>
      <c r="X73" s="3">
        <f>VLOOKUP(A73,[1]TDSheet!$A:$X,24,0)</f>
        <v>126.4</v>
      </c>
      <c r="Y73" s="3">
        <f>VLOOKUP(A73,[1]TDSheet!$A:$Y,25,0)</f>
        <v>162.40199999999999</v>
      </c>
      <c r="Z73" s="3">
        <f>VLOOKUP(A73,[1]TDSheet!$A:$O,15,0)</f>
        <v>134.1174</v>
      </c>
      <c r="AB73" s="3">
        <f t="shared" si="15"/>
        <v>400</v>
      </c>
      <c r="AC73" s="3">
        <f t="shared" si="16"/>
        <v>600</v>
      </c>
      <c r="AD73" s="3">
        <f t="shared" si="17"/>
        <v>0</v>
      </c>
      <c r="AE73" s="3">
        <f t="shared" si="18"/>
        <v>224</v>
      </c>
    </row>
    <row r="74" spans="1:31" ht="11.1" customHeight="1" outlineLevel="2" x14ac:dyDescent="0.2">
      <c r="A74" s="15" t="s">
        <v>92</v>
      </c>
      <c r="B74" s="15" t="s">
        <v>20</v>
      </c>
      <c r="C74" s="16">
        <v>6</v>
      </c>
      <c r="D74" s="16"/>
      <c r="E74" s="16">
        <v>3</v>
      </c>
      <c r="F74" s="16"/>
      <c r="G74" s="14">
        <f>VLOOKUP(A74,[1]TDSheet!$A:$G,7,0)</f>
        <v>0</v>
      </c>
      <c r="J74" s="3">
        <f t="shared" si="11"/>
        <v>3</v>
      </c>
      <c r="M74" s="3">
        <f>VLOOKUP(A74,[1]TDSheet!$A:$P,16,0)</f>
        <v>0</v>
      </c>
      <c r="N74" s="3">
        <f>VLOOKUP(A74,[1]TDSheet!$A:$Q,17,0)</f>
        <v>0</v>
      </c>
      <c r="O74" s="3">
        <f t="shared" si="12"/>
        <v>0.6</v>
      </c>
      <c r="P74" s="17"/>
      <c r="Q74" s="17"/>
      <c r="R74" s="17"/>
      <c r="S74" s="17"/>
      <c r="T74" s="3">
        <f t="shared" si="13"/>
        <v>0</v>
      </c>
      <c r="U74" s="3">
        <f t="shared" si="14"/>
        <v>0</v>
      </c>
      <c r="X74" s="3">
        <f>VLOOKUP(A74,[1]TDSheet!$A:$X,24,0)</f>
        <v>0</v>
      </c>
      <c r="Y74" s="3">
        <f>VLOOKUP(A74,[1]TDSheet!$A:$Y,25,0)</f>
        <v>0</v>
      </c>
      <c r="Z74" s="3">
        <f>VLOOKUP(A74,[1]TDSheet!$A:$O,15,0)</f>
        <v>1</v>
      </c>
      <c r="AB74" s="3">
        <f t="shared" si="15"/>
        <v>0</v>
      </c>
      <c r="AC74" s="3">
        <f t="shared" si="16"/>
        <v>0</v>
      </c>
      <c r="AD74" s="3">
        <f t="shared" si="17"/>
        <v>0</v>
      </c>
      <c r="AE74" s="3">
        <f t="shared" si="18"/>
        <v>0</v>
      </c>
    </row>
    <row r="75" spans="1:31" ht="11.1" customHeight="1" outlineLevel="2" x14ac:dyDescent="0.2">
      <c r="A75" s="7" t="s">
        <v>14</v>
      </c>
      <c r="B75" s="7" t="s">
        <v>9</v>
      </c>
      <c r="C75" s="8">
        <v>84.480999999999995</v>
      </c>
      <c r="D75" s="8"/>
      <c r="E75" s="8">
        <v>68.62</v>
      </c>
      <c r="F75" s="8">
        <v>-8.4689999999999994</v>
      </c>
      <c r="G75" s="14">
        <f>VLOOKUP(A75,[1]TDSheet!$A:$G,7,0)</f>
        <v>1</v>
      </c>
      <c r="J75" s="3">
        <f t="shared" si="11"/>
        <v>68.62</v>
      </c>
      <c r="M75" s="3">
        <f>VLOOKUP(A75,[1]TDSheet!$A:$P,16,0)</f>
        <v>140</v>
      </c>
      <c r="N75" s="3">
        <f>VLOOKUP(A75,[1]TDSheet!$A:$Q,17,0)</f>
        <v>130</v>
      </c>
      <c r="O75" s="3">
        <f t="shared" si="12"/>
        <v>13.724</v>
      </c>
      <c r="P75" s="17"/>
      <c r="Q75" s="26">
        <v>500</v>
      </c>
      <c r="R75" s="17"/>
      <c r="S75" s="17"/>
      <c r="T75" s="3">
        <f t="shared" si="13"/>
        <v>19.056470416788109</v>
      </c>
      <c r="U75" s="3">
        <f t="shared" si="14"/>
        <v>19.056470416788109</v>
      </c>
      <c r="X75" s="3">
        <f>VLOOKUP(A75,[1]TDSheet!$A:$X,24,0)</f>
        <v>21.261000000000003</v>
      </c>
      <c r="Y75" s="3">
        <f>VLOOKUP(A75,[1]TDSheet!$A:$Y,25,0)</f>
        <v>11.2272</v>
      </c>
      <c r="Z75" s="3">
        <f>VLOOKUP(A75,[1]TDSheet!$A:$O,15,0)</f>
        <v>22.6814</v>
      </c>
      <c r="AB75" s="3">
        <f t="shared" si="15"/>
        <v>0</v>
      </c>
      <c r="AC75" s="3">
        <f t="shared" si="16"/>
        <v>500</v>
      </c>
      <c r="AD75" s="3">
        <f t="shared" si="17"/>
        <v>0</v>
      </c>
      <c r="AE75" s="3">
        <f t="shared" si="18"/>
        <v>0</v>
      </c>
    </row>
    <row r="76" spans="1:31" ht="11.1" customHeight="1" outlineLevel="2" x14ac:dyDescent="0.2">
      <c r="A76" s="7" t="s">
        <v>15</v>
      </c>
      <c r="B76" s="7" t="s">
        <v>9</v>
      </c>
      <c r="C76" s="8">
        <v>208.779</v>
      </c>
      <c r="D76" s="8">
        <v>279</v>
      </c>
      <c r="E76" s="8">
        <v>412.68</v>
      </c>
      <c r="F76" s="8">
        <v>14.702999999999999</v>
      </c>
      <c r="G76" s="14">
        <f>VLOOKUP(A76,[1]TDSheet!$A:$G,7,0)</f>
        <v>1</v>
      </c>
      <c r="J76" s="3">
        <f t="shared" si="11"/>
        <v>412.68</v>
      </c>
      <c r="M76" s="3">
        <f>VLOOKUP(A76,[1]TDSheet!$A:$P,16,0)</f>
        <v>750</v>
      </c>
      <c r="N76" s="3">
        <f>VLOOKUP(A76,[1]TDSheet!$A:$Q,17,0)</f>
        <v>650</v>
      </c>
      <c r="O76" s="3">
        <f t="shared" si="12"/>
        <v>82.536000000000001</v>
      </c>
      <c r="P76" s="17"/>
      <c r="Q76" s="17"/>
      <c r="R76" s="17"/>
      <c r="S76" s="17"/>
      <c r="T76" s="3">
        <f t="shared" si="13"/>
        <v>17.140435688669186</v>
      </c>
      <c r="U76" s="3">
        <f t="shared" si="14"/>
        <v>17.140435688669186</v>
      </c>
      <c r="X76" s="3">
        <f>VLOOKUP(A76,[1]TDSheet!$A:$X,24,0)</f>
        <v>106.02719999999999</v>
      </c>
      <c r="Y76" s="3">
        <f>VLOOKUP(A76,[1]TDSheet!$A:$Y,25,0)</f>
        <v>18.650600000000001</v>
      </c>
      <c r="Z76" s="3">
        <f>VLOOKUP(A76,[1]TDSheet!$A:$O,15,0)</f>
        <v>126.48800000000001</v>
      </c>
      <c r="AB76" s="3">
        <f t="shared" si="15"/>
        <v>0</v>
      </c>
      <c r="AC76" s="3">
        <f t="shared" si="16"/>
        <v>0</v>
      </c>
      <c r="AD76" s="3">
        <f t="shared" si="17"/>
        <v>0</v>
      </c>
      <c r="AE76" s="3">
        <f t="shared" si="18"/>
        <v>0</v>
      </c>
    </row>
    <row r="77" spans="1:31" ht="11.1" customHeight="1" outlineLevel="2" x14ac:dyDescent="0.2">
      <c r="A77" s="7" t="s">
        <v>16</v>
      </c>
      <c r="B77" s="7" t="s">
        <v>9</v>
      </c>
      <c r="C77" s="8">
        <v>301.077</v>
      </c>
      <c r="D77" s="8"/>
      <c r="E77" s="8">
        <v>281.98</v>
      </c>
      <c r="F77" s="8">
        <v>6.8970000000000002</v>
      </c>
      <c r="G77" s="14">
        <f>VLOOKUP(A77,[1]TDSheet!$A:$G,7,0)</f>
        <v>1</v>
      </c>
      <c r="J77" s="3">
        <f t="shared" si="11"/>
        <v>281.98</v>
      </c>
      <c r="M77" s="3">
        <f>VLOOKUP(A77,[1]TDSheet!$A:$P,16,0)</f>
        <v>0</v>
      </c>
      <c r="N77" s="3">
        <f>VLOOKUP(A77,[1]TDSheet!$A:$Q,17,0)</f>
        <v>0</v>
      </c>
      <c r="O77" s="3">
        <f t="shared" si="12"/>
        <v>56.396000000000001</v>
      </c>
      <c r="P77" s="17">
        <v>600</v>
      </c>
      <c r="Q77" s="26">
        <v>1500</v>
      </c>
      <c r="R77" s="17"/>
      <c r="S77" s="17">
        <v>190</v>
      </c>
      <c r="T77" s="3">
        <f t="shared" si="13"/>
        <v>14.130381587346621</v>
      </c>
      <c r="U77" s="3">
        <f t="shared" si="14"/>
        <v>0.122295907511171</v>
      </c>
      <c r="X77" s="3">
        <f>VLOOKUP(A77,[1]TDSheet!$A:$X,24,0)</f>
        <v>44.166800000000002</v>
      </c>
      <c r="Y77" s="3">
        <f>VLOOKUP(A77,[1]TDSheet!$A:$Y,25,0)</f>
        <v>13.938999999999998</v>
      </c>
      <c r="Z77" s="3">
        <f>VLOOKUP(A77,[1]TDSheet!$A:$O,15,0)</f>
        <v>19.794599999999999</v>
      </c>
      <c r="AB77" s="3">
        <f t="shared" si="15"/>
        <v>600</v>
      </c>
      <c r="AC77" s="3">
        <f t="shared" si="16"/>
        <v>1500</v>
      </c>
      <c r="AD77" s="3">
        <f t="shared" si="17"/>
        <v>0</v>
      </c>
      <c r="AE77" s="3">
        <f t="shared" si="18"/>
        <v>190</v>
      </c>
    </row>
    <row r="78" spans="1:31" ht="11.1" customHeight="1" outlineLevel="2" x14ac:dyDescent="0.2">
      <c r="A78" s="7" t="s">
        <v>60</v>
      </c>
      <c r="B78" s="7" t="s">
        <v>9</v>
      </c>
      <c r="C78" s="8">
        <v>95.274000000000001</v>
      </c>
      <c r="D78" s="8"/>
      <c r="E78" s="8">
        <v>66.328999999999994</v>
      </c>
      <c r="F78" s="8">
        <v>-2.5819999999999999</v>
      </c>
      <c r="G78" s="14">
        <f>VLOOKUP(A78,[1]TDSheet!$A:$G,7,0)</f>
        <v>1</v>
      </c>
      <c r="J78" s="3">
        <f t="shared" si="11"/>
        <v>66.328999999999994</v>
      </c>
      <c r="M78" s="3">
        <f>VLOOKUP(A78,[1]TDSheet!$A:$P,16,0)</f>
        <v>800</v>
      </c>
      <c r="N78" s="3">
        <f>VLOOKUP(A78,[1]TDSheet!$A:$Q,17,0)</f>
        <v>500</v>
      </c>
      <c r="O78" s="3">
        <f t="shared" si="12"/>
        <v>13.265799999999999</v>
      </c>
      <c r="P78" s="17"/>
      <c r="Q78" s="17"/>
      <c r="R78" s="17"/>
      <c r="S78" s="17"/>
      <c r="T78" s="3">
        <f t="shared" si="13"/>
        <v>97.801715689969711</v>
      </c>
      <c r="U78" s="3">
        <f t="shared" si="14"/>
        <v>97.801715689969711</v>
      </c>
      <c r="X78" s="3">
        <f>VLOOKUP(A78,[1]TDSheet!$A:$X,24,0)</f>
        <v>56.703400000000002</v>
      </c>
      <c r="Y78" s="3">
        <f>VLOOKUP(A78,[1]TDSheet!$A:$Y,25,0)</f>
        <v>33.341000000000001</v>
      </c>
      <c r="Z78" s="3">
        <f>VLOOKUP(A78,[1]TDSheet!$A:$O,15,0)</f>
        <v>95.497399999999999</v>
      </c>
      <c r="AB78" s="3">
        <f t="shared" si="15"/>
        <v>0</v>
      </c>
      <c r="AC78" s="3">
        <f t="shared" si="16"/>
        <v>0</v>
      </c>
      <c r="AD78" s="3">
        <f t="shared" si="17"/>
        <v>0</v>
      </c>
      <c r="AE78" s="3">
        <f t="shared" si="18"/>
        <v>0</v>
      </c>
    </row>
    <row r="79" spans="1:31" ht="11.1" customHeight="1" outlineLevel="2" x14ac:dyDescent="0.2">
      <c r="A79" s="7" t="s">
        <v>61</v>
      </c>
      <c r="B79" s="7" t="s">
        <v>9</v>
      </c>
      <c r="C79" s="8">
        <v>471.36399999999998</v>
      </c>
      <c r="D79" s="8"/>
      <c r="E79" s="8">
        <v>413.95800000000003</v>
      </c>
      <c r="F79" s="8">
        <v>30.434000000000001</v>
      </c>
      <c r="G79" s="14">
        <f>VLOOKUP(A79,[1]TDSheet!$A:$G,7,0)</f>
        <v>1</v>
      </c>
      <c r="J79" s="3">
        <f t="shared" si="11"/>
        <v>413.95800000000003</v>
      </c>
      <c r="M79" s="3">
        <f>VLOOKUP(A79,[1]TDSheet!$A:$P,16,0)</f>
        <v>0</v>
      </c>
      <c r="N79" s="3">
        <f>VLOOKUP(A79,[1]TDSheet!$A:$Q,17,0)</f>
        <v>0</v>
      </c>
      <c r="O79" s="3">
        <f t="shared" si="12"/>
        <v>82.791600000000003</v>
      </c>
      <c r="P79" s="17">
        <v>880</v>
      </c>
      <c r="Q79" s="17"/>
      <c r="R79" s="17"/>
      <c r="S79" s="17">
        <v>250</v>
      </c>
      <c r="T79" s="3">
        <f t="shared" si="13"/>
        <v>14.016325327690248</v>
      </c>
      <c r="U79" s="3">
        <f t="shared" si="14"/>
        <v>0.36759767899158852</v>
      </c>
      <c r="X79" s="3">
        <f>VLOOKUP(A79,[1]TDSheet!$A:$X,24,0)</f>
        <v>30.880200000000002</v>
      </c>
      <c r="Y79" s="3">
        <f>VLOOKUP(A79,[1]TDSheet!$A:$Y,25,0)</f>
        <v>66.910200000000003</v>
      </c>
      <c r="Z79" s="3">
        <f>VLOOKUP(A79,[1]TDSheet!$A:$O,15,0)</f>
        <v>10.0976</v>
      </c>
      <c r="AB79" s="3">
        <f t="shared" si="15"/>
        <v>880</v>
      </c>
      <c r="AC79" s="3">
        <f t="shared" si="16"/>
        <v>0</v>
      </c>
      <c r="AD79" s="3">
        <f t="shared" si="17"/>
        <v>0</v>
      </c>
      <c r="AE79" s="3">
        <f t="shared" si="18"/>
        <v>250</v>
      </c>
    </row>
    <row r="80" spans="1:31" ht="11.1" customHeight="1" outlineLevel="2" x14ac:dyDescent="0.2">
      <c r="A80" s="15" t="s">
        <v>28</v>
      </c>
      <c r="B80" s="15" t="s">
        <v>20</v>
      </c>
      <c r="C80" s="16"/>
      <c r="D80" s="16"/>
      <c r="E80" s="16">
        <v>1</v>
      </c>
      <c r="F80" s="16">
        <v>-1</v>
      </c>
      <c r="G80" s="14">
        <f>VLOOKUP(A80,[1]TDSheet!$A:$G,7,0)</f>
        <v>0</v>
      </c>
      <c r="J80" s="3">
        <f t="shared" si="11"/>
        <v>1</v>
      </c>
      <c r="M80" s="3">
        <f>VLOOKUP(A80,[1]TDSheet!$A:$P,16,0)</f>
        <v>0</v>
      </c>
      <c r="N80" s="3">
        <f>VLOOKUP(A80,[1]TDSheet!$A:$Q,17,0)</f>
        <v>0</v>
      </c>
      <c r="O80" s="3">
        <f t="shared" si="12"/>
        <v>0.2</v>
      </c>
      <c r="P80" s="17"/>
      <c r="Q80" s="17"/>
      <c r="R80" s="17"/>
      <c r="S80" s="17"/>
      <c r="T80" s="3">
        <f t="shared" si="13"/>
        <v>-5</v>
      </c>
      <c r="U80" s="3">
        <f t="shared" si="14"/>
        <v>-5</v>
      </c>
      <c r="X80" s="3">
        <f>VLOOKUP(A80,[1]TDSheet!$A:$X,24,0)</f>
        <v>0</v>
      </c>
      <c r="Y80" s="3">
        <f>VLOOKUP(A80,[1]TDSheet!$A:$Y,25,0)</f>
        <v>1</v>
      </c>
      <c r="Z80" s="3">
        <f>VLOOKUP(A80,[1]TDSheet!$A:$O,15,0)</f>
        <v>12.670999999999999</v>
      </c>
      <c r="AB80" s="3">
        <f t="shared" si="15"/>
        <v>0</v>
      </c>
      <c r="AC80" s="3">
        <f t="shared" si="16"/>
        <v>0</v>
      </c>
      <c r="AD80" s="3">
        <f t="shared" si="17"/>
        <v>0</v>
      </c>
      <c r="AE80" s="3">
        <f t="shared" si="18"/>
        <v>0</v>
      </c>
    </row>
    <row r="81" spans="1:31" ht="21.95" customHeight="1" outlineLevel="2" x14ac:dyDescent="0.2">
      <c r="A81" s="23" t="s">
        <v>93</v>
      </c>
      <c r="B81" s="23" t="s">
        <v>20</v>
      </c>
      <c r="C81" s="24">
        <v>4</v>
      </c>
      <c r="D81" s="24"/>
      <c r="E81" s="24">
        <v>17</v>
      </c>
      <c r="F81" s="24">
        <v>-13</v>
      </c>
      <c r="G81" s="20">
        <v>0</v>
      </c>
      <c r="J81" s="3">
        <f t="shared" si="11"/>
        <v>17</v>
      </c>
      <c r="M81" s="3">
        <f>VLOOKUP(A81,[1]TDSheet!$A:$P,16,0)</f>
        <v>0</v>
      </c>
      <c r="N81" s="3">
        <f>VLOOKUP(A81,[1]TDSheet!$A:$Q,17,0)</f>
        <v>0</v>
      </c>
      <c r="O81" s="3">
        <f t="shared" si="12"/>
        <v>3.4</v>
      </c>
      <c r="P81" s="17"/>
      <c r="Q81" s="17"/>
      <c r="R81" s="17"/>
      <c r="S81" s="17"/>
      <c r="T81" s="3">
        <f t="shared" si="13"/>
        <v>-3.8235294117647061</v>
      </c>
      <c r="U81" s="3">
        <f t="shared" si="14"/>
        <v>-3.8235294117647061</v>
      </c>
      <c r="X81" s="3">
        <f>VLOOKUP(A81,[1]TDSheet!$A:$X,24,0)</f>
        <v>0</v>
      </c>
      <c r="Y81" s="3">
        <f>VLOOKUP(A81,[1]TDSheet!$A:$Y,25,0)</f>
        <v>0</v>
      </c>
      <c r="Z81" s="3">
        <f>VLOOKUP(A81,[1]TDSheet!$A:$O,15,0)</f>
        <v>0</v>
      </c>
      <c r="AB81" s="3">
        <f t="shared" si="15"/>
        <v>0</v>
      </c>
      <c r="AC81" s="3">
        <f t="shared" si="16"/>
        <v>0</v>
      </c>
      <c r="AD81" s="3">
        <f t="shared" si="17"/>
        <v>0</v>
      </c>
      <c r="AE81" s="3">
        <f t="shared" si="18"/>
        <v>0</v>
      </c>
    </row>
    <row r="82" spans="1:31" ht="21.95" customHeight="1" outlineLevel="2" x14ac:dyDescent="0.2">
      <c r="A82" s="7" t="s">
        <v>94</v>
      </c>
      <c r="B82" s="7" t="s">
        <v>20</v>
      </c>
      <c r="C82" s="8">
        <v>79</v>
      </c>
      <c r="D82" s="8"/>
      <c r="E82" s="8">
        <v>74</v>
      </c>
      <c r="F82" s="8">
        <v>1</v>
      </c>
      <c r="G82" s="14">
        <f>VLOOKUP(A82,[1]TDSheet!$A:$G,7,0)</f>
        <v>0.35</v>
      </c>
      <c r="J82" s="3">
        <f t="shared" si="11"/>
        <v>74</v>
      </c>
      <c r="M82" s="3">
        <f>VLOOKUP(A82,[1]TDSheet!$A:$P,16,0)</f>
        <v>65</v>
      </c>
      <c r="N82" s="3">
        <f>VLOOKUP(A82,[1]TDSheet!$A:$Q,17,0)</f>
        <v>80</v>
      </c>
      <c r="O82" s="3">
        <f t="shared" si="12"/>
        <v>14.8</v>
      </c>
      <c r="P82" s="17">
        <v>20</v>
      </c>
      <c r="Q82" s="17"/>
      <c r="R82" s="17"/>
      <c r="S82" s="17">
        <v>45</v>
      </c>
      <c r="T82" s="3">
        <f t="shared" si="13"/>
        <v>14.256756756756756</v>
      </c>
      <c r="U82" s="3">
        <f t="shared" si="14"/>
        <v>9.8648648648648649</v>
      </c>
      <c r="X82" s="3">
        <f>VLOOKUP(A82,[1]TDSheet!$A:$X,24,0)</f>
        <v>0</v>
      </c>
      <c r="Y82" s="3">
        <f>VLOOKUP(A82,[1]TDSheet!$A:$Y,25,0)</f>
        <v>0</v>
      </c>
      <c r="Z82" s="3">
        <f>VLOOKUP(A82,[1]TDSheet!$A:$O,15,0)</f>
        <v>15.2</v>
      </c>
      <c r="AB82" s="3">
        <f t="shared" si="15"/>
        <v>7</v>
      </c>
      <c r="AC82" s="3">
        <f t="shared" si="16"/>
        <v>0</v>
      </c>
      <c r="AD82" s="3">
        <f t="shared" si="17"/>
        <v>0</v>
      </c>
      <c r="AE82" s="3">
        <f t="shared" si="18"/>
        <v>15.749999999999998</v>
      </c>
    </row>
    <row r="83" spans="1:31" ht="21.95" customHeight="1" outlineLevel="2" x14ac:dyDescent="0.2">
      <c r="A83" s="15" t="s">
        <v>29</v>
      </c>
      <c r="B83" s="15" t="s">
        <v>20</v>
      </c>
      <c r="C83" s="16">
        <v>386</v>
      </c>
      <c r="D83" s="16"/>
      <c r="E83" s="16">
        <v>216</v>
      </c>
      <c r="F83" s="16">
        <v>148</v>
      </c>
      <c r="G83" s="14">
        <f>VLOOKUP(A83,[1]TDSheet!$A:$G,7,0)</f>
        <v>0</v>
      </c>
      <c r="J83" s="3">
        <f t="shared" si="11"/>
        <v>216</v>
      </c>
      <c r="M83" s="3">
        <f>VLOOKUP(A83,[1]TDSheet!$A:$P,16,0)</f>
        <v>0</v>
      </c>
      <c r="N83" s="3">
        <f>VLOOKUP(A83,[1]TDSheet!$A:$Q,17,0)</f>
        <v>0</v>
      </c>
      <c r="O83" s="3">
        <f t="shared" si="12"/>
        <v>43.2</v>
      </c>
      <c r="P83" s="17"/>
      <c r="Q83" s="17"/>
      <c r="R83" s="17"/>
      <c r="S83" s="17"/>
      <c r="T83" s="3">
        <f t="shared" si="13"/>
        <v>3.4259259259259256</v>
      </c>
      <c r="U83" s="3">
        <f t="shared" si="14"/>
        <v>3.4259259259259256</v>
      </c>
      <c r="X83" s="3">
        <f>VLOOKUP(A83,[1]TDSheet!$A:$X,24,0)</f>
        <v>40.200000000000003</v>
      </c>
      <c r="Y83" s="3">
        <f>VLOOKUP(A83,[1]TDSheet!$A:$Y,25,0)</f>
        <v>24.6</v>
      </c>
      <c r="Z83" s="3">
        <f>VLOOKUP(A83,[1]TDSheet!$A:$O,15,0)</f>
        <v>36.4</v>
      </c>
      <c r="AB83" s="3">
        <f t="shared" si="15"/>
        <v>0</v>
      </c>
      <c r="AC83" s="3">
        <f t="shared" si="16"/>
        <v>0</v>
      </c>
      <c r="AD83" s="3">
        <f t="shared" si="17"/>
        <v>0</v>
      </c>
      <c r="AE83" s="3">
        <f t="shared" si="18"/>
        <v>0</v>
      </c>
    </row>
    <row r="84" spans="1:31" ht="11.1" customHeight="1" outlineLevel="2" x14ac:dyDescent="0.2">
      <c r="A84" s="23" t="s">
        <v>95</v>
      </c>
      <c r="B84" s="23" t="s">
        <v>20</v>
      </c>
      <c r="C84" s="24">
        <v>40</v>
      </c>
      <c r="D84" s="24">
        <v>700</v>
      </c>
      <c r="E84" s="24">
        <v>705</v>
      </c>
      <c r="F84" s="24">
        <v>35</v>
      </c>
      <c r="G84" s="20">
        <v>0</v>
      </c>
      <c r="J84" s="3">
        <f t="shared" si="11"/>
        <v>5</v>
      </c>
      <c r="K84" s="3">
        <f>VLOOKUP(A84,[2]TDSheet!$A:$G,6,0)</f>
        <v>700</v>
      </c>
      <c r="M84" s="3">
        <f>VLOOKUP(A84,[1]TDSheet!$A:$P,16,0)</f>
        <v>0</v>
      </c>
      <c r="N84" s="3">
        <f>VLOOKUP(A84,[1]TDSheet!$A:$Q,17,0)</f>
        <v>0</v>
      </c>
      <c r="O84" s="3">
        <f t="shared" si="12"/>
        <v>1</v>
      </c>
      <c r="P84" s="17"/>
      <c r="Q84" s="17"/>
      <c r="R84" s="17"/>
      <c r="S84" s="17"/>
      <c r="T84" s="3">
        <f t="shared" si="13"/>
        <v>35</v>
      </c>
      <c r="U84" s="3">
        <f t="shared" si="14"/>
        <v>35</v>
      </c>
      <c r="X84" s="3">
        <f>VLOOKUP(A84,[1]TDSheet!$A:$X,24,0)</f>
        <v>0</v>
      </c>
      <c r="Y84" s="3">
        <f>VLOOKUP(A84,[1]TDSheet!$A:$Y,25,0)</f>
        <v>0</v>
      </c>
      <c r="Z84" s="3">
        <f>VLOOKUP(A84,[1]TDSheet!$A:$O,15,0)</f>
        <v>0</v>
      </c>
      <c r="AB84" s="3">
        <f t="shared" si="15"/>
        <v>0</v>
      </c>
      <c r="AC84" s="3">
        <f t="shared" si="16"/>
        <v>0</v>
      </c>
      <c r="AD84" s="3">
        <f t="shared" si="17"/>
        <v>0</v>
      </c>
      <c r="AE84" s="3">
        <f t="shared" si="18"/>
        <v>0</v>
      </c>
    </row>
    <row r="85" spans="1:31" ht="11.1" customHeight="1" outlineLevel="2" x14ac:dyDescent="0.2">
      <c r="A85" s="7" t="s">
        <v>30</v>
      </c>
      <c r="B85" s="7" t="s">
        <v>20</v>
      </c>
      <c r="C85" s="8">
        <v>87</v>
      </c>
      <c r="D85" s="8">
        <v>104</v>
      </c>
      <c r="E85" s="8">
        <v>108</v>
      </c>
      <c r="F85" s="8">
        <v>83</v>
      </c>
      <c r="G85" s="14">
        <f>VLOOKUP(A85,[1]TDSheet!$A:$G,7,0)</f>
        <v>0.35</v>
      </c>
      <c r="J85" s="3">
        <f t="shared" si="11"/>
        <v>4</v>
      </c>
      <c r="K85" s="3">
        <f>VLOOKUP(A85,[2]TDSheet!$A:$G,6,0)</f>
        <v>104</v>
      </c>
      <c r="M85" s="3">
        <f>VLOOKUP(A85,[1]TDSheet!$A:$P,16,0)</f>
        <v>0</v>
      </c>
      <c r="N85" s="3">
        <f>VLOOKUP(A85,[1]TDSheet!$A:$Q,17,0)</f>
        <v>0</v>
      </c>
      <c r="O85" s="3">
        <f t="shared" si="12"/>
        <v>0.8</v>
      </c>
      <c r="P85" s="17"/>
      <c r="Q85" s="17"/>
      <c r="R85" s="17"/>
      <c r="S85" s="17"/>
      <c r="T85" s="3">
        <f t="shared" si="13"/>
        <v>103.75</v>
      </c>
      <c r="U85" s="3">
        <f t="shared" si="14"/>
        <v>103.75</v>
      </c>
      <c r="X85" s="3">
        <f>VLOOKUP(A85,[1]TDSheet!$A:$X,24,0)</f>
        <v>0</v>
      </c>
      <c r="Y85" s="3">
        <f>VLOOKUP(A85,[1]TDSheet!$A:$Y,25,0)</f>
        <v>0</v>
      </c>
      <c r="Z85" s="3">
        <f>VLOOKUP(A85,[1]TDSheet!$A:$O,15,0)</f>
        <v>3.4</v>
      </c>
      <c r="AB85" s="3">
        <f t="shared" si="15"/>
        <v>0</v>
      </c>
      <c r="AC85" s="3">
        <f t="shared" si="16"/>
        <v>0</v>
      </c>
      <c r="AD85" s="3">
        <f t="shared" si="17"/>
        <v>0</v>
      </c>
      <c r="AE85" s="3">
        <f t="shared" si="18"/>
        <v>0</v>
      </c>
    </row>
    <row r="86" spans="1:31" ht="11.1" customHeight="1" outlineLevel="2" x14ac:dyDescent="0.2">
      <c r="A86" s="23" t="s">
        <v>96</v>
      </c>
      <c r="B86" s="23" t="s">
        <v>20</v>
      </c>
      <c r="C86" s="24">
        <v>13</v>
      </c>
      <c r="D86" s="24">
        <v>108</v>
      </c>
      <c r="E86" s="24">
        <v>115</v>
      </c>
      <c r="F86" s="24">
        <v>5</v>
      </c>
      <c r="G86" s="20">
        <v>0</v>
      </c>
      <c r="J86" s="3">
        <f t="shared" si="11"/>
        <v>7</v>
      </c>
      <c r="K86" s="3">
        <f>VLOOKUP(A86,[2]TDSheet!$A:$G,6,0)</f>
        <v>108</v>
      </c>
      <c r="M86" s="3">
        <f>VLOOKUP(A86,[1]TDSheet!$A:$P,16,0)</f>
        <v>0</v>
      </c>
      <c r="N86" s="3">
        <f>VLOOKUP(A86,[1]TDSheet!$A:$Q,17,0)</f>
        <v>0</v>
      </c>
      <c r="O86" s="3">
        <f t="shared" si="12"/>
        <v>1.4</v>
      </c>
      <c r="P86" s="17"/>
      <c r="Q86" s="17"/>
      <c r="R86" s="17"/>
      <c r="S86" s="17"/>
      <c r="T86" s="3">
        <f t="shared" si="13"/>
        <v>3.5714285714285716</v>
      </c>
      <c r="U86" s="3">
        <f t="shared" si="14"/>
        <v>3.5714285714285716</v>
      </c>
      <c r="X86" s="3">
        <f>VLOOKUP(A86,[1]TDSheet!$A:$X,24,0)</f>
        <v>0</v>
      </c>
      <c r="Y86" s="3">
        <f>VLOOKUP(A86,[1]TDSheet!$A:$Y,25,0)</f>
        <v>0</v>
      </c>
      <c r="Z86" s="3">
        <f>VLOOKUP(A86,[1]TDSheet!$A:$O,15,0)</f>
        <v>0</v>
      </c>
      <c r="AB86" s="3">
        <f t="shared" si="15"/>
        <v>0</v>
      </c>
      <c r="AC86" s="3">
        <f t="shared" si="16"/>
        <v>0</v>
      </c>
      <c r="AD86" s="3">
        <f t="shared" si="17"/>
        <v>0</v>
      </c>
      <c r="AE86" s="3">
        <f t="shared" si="18"/>
        <v>0</v>
      </c>
    </row>
    <row r="87" spans="1:31" ht="11.1" customHeight="1" outlineLevel="2" x14ac:dyDescent="0.2">
      <c r="A87" s="23" t="s">
        <v>97</v>
      </c>
      <c r="B87" s="23" t="s">
        <v>20</v>
      </c>
      <c r="C87" s="24"/>
      <c r="D87" s="24">
        <v>320</v>
      </c>
      <c r="E87" s="24">
        <v>320</v>
      </c>
      <c r="F87" s="24"/>
      <c r="G87" s="20">
        <v>0</v>
      </c>
      <c r="J87" s="3">
        <f t="shared" si="11"/>
        <v>0</v>
      </c>
      <c r="K87" s="3">
        <f>VLOOKUP(A87,[2]TDSheet!$A:$G,6,0)</f>
        <v>320</v>
      </c>
      <c r="M87" s="3">
        <f>VLOOKUP(A87,[1]TDSheet!$A:$P,16,0)</f>
        <v>0</v>
      </c>
      <c r="N87" s="3">
        <f>VLOOKUP(A87,[1]TDSheet!$A:$Q,17,0)</f>
        <v>0</v>
      </c>
      <c r="O87" s="3">
        <f t="shared" si="12"/>
        <v>0</v>
      </c>
      <c r="P87" s="17"/>
      <c r="Q87" s="17"/>
      <c r="R87" s="17"/>
      <c r="S87" s="17"/>
      <c r="T87" s="3" t="e">
        <f t="shared" si="13"/>
        <v>#DIV/0!</v>
      </c>
      <c r="U87" s="3" t="e">
        <f t="shared" si="14"/>
        <v>#DIV/0!</v>
      </c>
      <c r="X87" s="3">
        <f>VLOOKUP(A87,[1]TDSheet!$A:$X,24,0)</f>
        <v>0</v>
      </c>
      <c r="Y87" s="3">
        <f>VLOOKUP(A87,[1]TDSheet!$A:$Y,25,0)</f>
        <v>0</v>
      </c>
      <c r="Z87" s="3">
        <f>VLOOKUP(A87,[1]TDSheet!$A:$O,15,0)</f>
        <v>0</v>
      </c>
      <c r="AB87" s="3">
        <f t="shared" si="15"/>
        <v>0</v>
      </c>
      <c r="AC87" s="3">
        <f t="shared" si="16"/>
        <v>0</v>
      </c>
      <c r="AD87" s="3">
        <f t="shared" si="17"/>
        <v>0</v>
      </c>
      <c r="AE87" s="3">
        <f t="shared" si="18"/>
        <v>0</v>
      </c>
    </row>
    <row r="88" spans="1:31" ht="11.1" customHeight="1" outlineLevel="2" x14ac:dyDescent="0.2">
      <c r="A88" s="23" t="s">
        <v>31</v>
      </c>
      <c r="B88" s="23" t="s">
        <v>20</v>
      </c>
      <c r="C88" s="24"/>
      <c r="D88" s="24"/>
      <c r="E88" s="24">
        <v>1</v>
      </c>
      <c r="F88" s="24">
        <v>-1</v>
      </c>
      <c r="G88" s="20">
        <v>0</v>
      </c>
      <c r="J88" s="3">
        <f t="shared" si="11"/>
        <v>1</v>
      </c>
      <c r="M88" s="3">
        <f>VLOOKUP(A88,[1]TDSheet!$A:$P,16,0)</f>
        <v>0</v>
      </c>
      <c r="N88" s="3">
        <f>VLOOKUP(A88,[1]TDSheet!$A:$Q,17,0)</f>
        <v>0</v>
      </c>
      <c r="O88" s="3">
        <f t="shared" si="12"/>
        <v>0.2</v>
      </c>
      <c r="P88" s="17"/>
      <c r="Q88" s="17"/>
      <c r="R88" s="17"/>
      <c r="S88" s="17"/>
      <c r="T88" s="3">
        <f t="shared" si="13"/>
        <v>-5</v>
      </c>
      <c r="U88" s="3">
        <f t="shared" si="14"/>
        <v>-5</v>
      </c>
      <c r="X88" s="3">
        <f>VLOOKUP(A88,[1]TDSheet!$A:$X,24,0)</f>
        <v>0</v>
      </c>
      <c r="Y88" s="3">
        <f>VLOOKUP(A88,[1]TDSheet!$A:$Y,25,0)</f>
        <v>0</v>
      </c>
      <c r="Z88" s="3">
        <f>VLOOKUP(A88,[1]TDSheet!$A:$O,15,0)</f>
        <v>0.4</v>
      </c>
      <c r="AB88" s="3">
        <f t="shared" si="15"/>
        <v>0</v>
      </c>
      <c r="AC88" s="3">
        <f t="shared" si="16"/>
        <v>0</v>
      </c>
      <c r="AD88" s="3">
        <f t="shared" si="17"/>
        <v>0</v>
      </c>
      <c r="AE88" s="3">
        <f t="shared" si="18"/>
        <v>0</v>
      </c>
    </row>
    <row r="89" spans="1:31" ht="21.95" customHeight="1" outlineLevel="2" x14ac:dyDescent="0.2">
      <c r="A89" s="23" t="s">
        <v>98</v>
      </c>
      <c r="B89" s="23" t="s">
        <v>20</v>
      </c>
      <c r="C89" s="24">
        <v>3</v>
      </c>
      <c r="D89" s="24">
        <v>210</v>
      </c>
      <c r="E89" s="24">
        <v>210</v>
      </c>
      <c r="F89" s="24">
        <v>3</v>
      </c>
      <c r="G89" s="20">
        <v>0</v>
      </c>
      <c r="J89" s="3">
        <f t="shared" si="11"/>
        <v>0</v>
      </c>
      <c r="K89" s="3">
        <f>VLOOKUP(A89,[2]TDSheet!$A:$G,6,0)</f>
        <v>210</v>
      </c>
      <c r="M89" s="3">
        <f>VLOOKUP(A89,[1]TDSheet!$A:$P,16,0)</f>
        <v>0</v>
      </c>
      <c r="N89" s="3">
        <f>VLOOKUP(A89,[1]TDSheet!$A:$Q,17,0)</f>
        <v>0</v>
      </c>
      <c r="O89" s="3">
        <f t="shared" si="12"/>
        <v>0</v>
      </c>
      <c r="P89" s="17"/>
      <c r="Q89" s="17"/>
      <c r="R89" s="17"/>
      <c r="S89" s="17"/>
      <c r="T89" s="3" t="e">
        <f t="shared" si="13"/>
        <v>#DIV/0!</v>
      </c>
      <c r="U89" s="3" t="e">
        <f t="shared" si="14"/>
        <v>#DIV/0!</v>
      </c>
      <c r="X89" s="3">
        <f>VLOOKUP(A89,[1]TDSheet!$A:$X,24,0)</f>
        <v>0</v>
      </c>
      <c r="Y89" s="3">
        <f>VLOOKUP(A89,[1]TDSheet!$A:$Y,25,0)</f>
        <v>0</v>
      </c>
      <c r="Z89" s="3">
        <f>VLOOKUP(A89,[1]TDSheet!$A:$O,15,0)</f>
        <v>0</v>
      </c>
      <c r="AB89" s="3">
        <f t="shared" si="15"/>
        <v>0</v>
      </c>
      <c r="AC89" s="3">
        <f t="shared" si="16"/>
        <v>0</v>
      </c>
      <c r="AD89" s="3">
        <f t="shared" si="17"/>
        <v>0</v>
      </c>
      <c r="AE89" s="3">
        <f t="shared" si="18"/>
        <v>0</v>
      </c>
    </row>
    <row r="90" spans="1:31" ht="21.95" customHeight="1" outlineLevel="2" x14ac:dyDescent="0.2">
      <c r="A90" s="23" t="s">
        <v>99</v>
      </c>
      <c r="B90" s="23" t="s">
        <v>20</v>
      </c>
      <c r="C90" s="24"/>
      <c r="D90" s="24">
        <v>216</v>
      </c>
      <c r="E90" s="24">
        <v>216</v>
      </c>
      <c r="F90" s="24"/>
      <c r="G90" s="20">
        <v>0</v>
      </c>
      <c r="J90" s="3">
        <f t="shared" si="11"/>
        <v>0</v>
      </c>
      <c r="K90" s="3">
        <f>VLOOKUP(A90,[2]TDSheet!$A:$G,6,0)</f>
        <v>216</v>
      </c>
      <c r="M90" s="3">
        <f>VLOOKUP(A90,[1]TDSheet!$A:$P,16,0)</f>
        <v>0</v>
      </c>
      <c r="N90" s="3">
        <f>VLOOKUP(A90,[1]TDSheet!$A:$Q,17,0)</f>
        <v>0</v>
      </c>
      <c r="O90" s="3">
        <f t="shared" si="12"/>
        <v>0</v>
      </c>
      <c r="P90" s="17"/>
      <c r="Q90" s="17"/>
      <c r="R90" s="17"/>
      <c r="S90" s="17"/>
      <c r="T90" s="3" t="e">
        <f t="shared" si="13"/>
        <v>#DIV/0!</v>
      </c>
      <c r="U90" s="3" t="e">
        <f t="shared" si="14"/>
        <v>#DIV/0!</v>
      </c>
      <c r="X90" s="3">
        <f>VLOOKUP(A90,[1]TDSheet!$A:$X,24,0)</f>
        <v>0</v>
      </c>
      <c r="Y90" s="3">
        <f>VLOOKUP(A90,[1]TDSheet!$A:$Y,25,0)</f>
        <v>0</v>
      </c>
      <c r="Z90" s="3">
        <f>VLOOKUP(A90,[1]TDSheet!$A:$O,15,0)</f>
        <v>0</v>
      </c>
      <c r="AB90" s="3">
        <f t="shared" si="15"/>
        <v>0</v>
      </c>
      <c r="AC90" s="3">
        <f t="shared" si="16"/>
        <v>0</v>
      </c>
      <c r="AD90" s="3">
        <f t="shared" si="17"/>
        <v>0</v>
      </c>
      <c r="AE90" s="3">
        <f t="shared" si="18"/>
        <v>0</v>
      </c>
    </row>
    <row r="91" spans="1:31" ht="21.95" customHeight="1" outlineLevel="2" x14ac:dyDescent="0.2">
      <c r="A91" s="7" t="s">
        <v>62</v>
      </c>
      <c r="B91" s="7" t="s">
        <v>9</v>
      </c>
      <c r="C91" s="8">
        <v>66.468000000000004</v>
      </c>
      <c r="D91" s="8"/>
      <c r="E91" s="8">
        <v>35.594999999999999</v>
      </c>
      <c r="F91" s="8">
        <v>15.183</v>
      </c>
      <c r="G91" s="14">
        <f>VLOOKUP(A91,[1]TDSheet!$A:$G,7,0)</f>
        <v>1</v>
      </c>
      <c r="J91" s="3">
        <f t="shared" si="11"/>
        <v>35.594999999999999</v>
      </c>
      <c r="M91" s="28">
        <f>VLOOKUP(A91,[1]TDSheet!$A:$P,16,0)</f>
        <v>40</v>
      </c>
      <c r="N91" s="28">
        <f>VLOOKUP(A91,[1]TDSheet!$A:$Q,17,0)</f>
        <v>50</v>
      </c>
      <c r="O91" s="3">
        <f t="shared" si="12"/>
        <v>7.1189999999999998</v>
      </c>
      <c r="P91" s="17"/>
      <c r="Q91" s="17"/>
      <c r="R91" s="17"/>
      <c r="S91" s="17"/>
      <c r="T91" s="3">
        <f t="shared" si="13"/>
        <v>14.774968394437421</v>
      </c>
      <c r="U91" s="3">
        <f t="shared" si="14"/>
        <v>14.774968394437421</v>
      </c>
      <c r="X91" s="3">
        <f>VLOOKUP(A91,[1]TDSheet!$A:$X,24,0)</f>
        <v>0</v>
      </c>
      <c r="Y91" s="3">
        <f>VLOOKUP(A91,[1]TDSheet!$A:$Y,25,0)</f>
        <v>0</v>
      </c>
      <c r="Z91" s="3">
        <f>VLOOKUP(A91,[1]TDSheet!$A:$O,15,0)</f>
        <v>9.4674000000000014</v>
      </c>
      <c r="AB91" s="3">
        <f t="shared" si="15"/>
        <v>0</v>
      </c>
      <c r="AC91" s="3">
        <f t="shared" si="16"/>
        <v>0</v>
      </c>
      <c r="AD91" s="3">
        <f t="shared" si="17"/>
        <v>0</v>
      </c>
      <c r="AE91" s="3">
        <f t="shared" si="18"/>
        <v>0</v>
      </c>
    </row>
    <row r="92" spans="1:31" ht="21.95" customHeight="1" outlineLevel="2" x14ac:dyDescent="0.2">
      <c r="A92" s="7" t="s">
        <v>100</v>
      </c>
      <c r="B92" s="7" t="s">
        <v>20</v>
      </c>
      <c r="C92" s="8">
        <v>70</v>
      </c>
      <c r="D92" s="8"/>
      <c r="E92" s="8">
        <v>26</v>
      </c>
      <c r="F92" s="8">
        <v>41</v>
      </c>
      <c r="G92" s="14">
        <f>VLOOKUP(A92,[1]TDSheet!$A:$G,7,0)</f>
        <v>0.35</v>
      </c>
      <c r="J92" s="3">
        <f t="shared" si="11"/>
        <v>26</v>
      </c>
      <c r="M92" s="3">
        <f>VLOOKUP(A92,[1]TDSheet!$A:$P,16,0)</f>
        <v>20</v>
      </c>
      <c r="N92" s="3">
        <f>VLOOKUP(A92,[1]TDSheet!$A:$Q,17,0)</f>
        <v>40</v>
      </c>
      <c r="O92" s="3">
        <f t="shared" si="12"/>
        <v>5.2</v>
      </c>
      <c r="P92" s="17"/>
      <c r="Q92" s="17"/>
      <c r="R92" s="17"/>
      <c r="S92" s="17"/>
      <c r="T92" s="3">
        <f t="shared" si="13"/>
        <v>19.423076923076923</v>
      </c>
      <c r="U92" s="3">
        <f t="shared" si="14"/>
        <v>19.423076923076923</v>
      </c>
      <c r="X92" s="3">
        <f>VLOOKUP(A92,[1]TDSheet!$A:$X,24,0)</f>
        <v>0</v>
      </c>
      <c r="Y92" s="3">
        <f>VLOOKUP(A92,[1]TDSheet!$A:$Y,25,0)</f>
        <v>0</v>
      </c>
      <c r="Z92" s="3">
        <f>VLOOKUP(A92,[1]TDSheet!$A:$O,15,0)</f>
        <v>8.8000000000000007</v>
      </c>
      <c r="AB92" s="3">
        <f t="shared" si="15"/>
        <v>0</v>
      </c>
      <c r="AC92" s="3">
        <f t="shared" si="16"/>
        <v>0</v>
      </c>
      <c r="AD92" s="3">
        <f t="shared" si="17"/>
        <v>0</v>
      </c>
      <c r="AE92" s="3">
        <f t="shared" si="18"/>
        <v>0</v>
      </c>
    </row>
    <row r="93" spans="1:31" ht="21.95" customHeight="1" outlineLevel="2" x14ac:dyDescent="0.2">
      <c r="A93" s="7" t="s">
        <v>101</v>
      </c>
      <c r="B93" s="7" t="s">
        <v>20</v>
      </c>
      <c r="C93" s="8">
        <v>51</v>
      </c>
      <c r="D93" s="8"/>
      <c r="E93" s="8">
        <v>35</v>
      </c>
      <c r="F93" s="8">
        <v>5</v>
      </c>
      <c r="G93" s="14">
        <f>VLOOKUP(A93,[1]TDSheet!$A:$G,7,0)</f>
        <v>0.28000000000000003</v>
      </c>
      <c r="J93" s="3">
        <f t="shared" si="11"/>
        <v>35</v>
      </c>
      <c r="M93" s="3">
        <f>VLOOKUP(A93,[1]TDSheet!$A:$P,16,0)</f>
        <v>40</v>
      </c>
      <c r="N93" s="3">
        <f>VLOOKUP(A93,[1]TDSheet!$A:$Q,17,0)</f>
        <v>35</v>
      </c>
      <c r="O93" s="3">
        <f t="shared" si="12"/>
        <v>7</v>
      </c>
      <c r="P93" s="17"/>
      <c r="Q93" s="17"/>
      <c r="R93" s="17"/>
      <c r="S93" s="17">
        <v>20</v>
      </c>
      <c r="T93" s="3">
        <f t="shared" si="13"/>
        <v>14.285714285714286</v>
      </c>
      <c r="U93" s="3">
        <f t="shared" si="14"/>
        <v>11.428571428571429</v>
      </c>
      <c r="X93" s="3">
        <f>VLOOKUP(A93,[1]TDSheet!$A:$X,24,0)</f>
        <v>0</v>
      </c>
      <c r="Y93" s="3">
        <f>VLOOKUP(A93,[1]TDSheet!$A:$Y,25,0)</f>
        <v>0</v>
      </c>
      <c r="Z93" s="3">
        <f>VLOOKUP(A93,[1]TDSheet!$A:$O,15,0)</f>
        <v>8</v>
      </c>
      <c r="AB93" s="3">
        <f t="shared" si="15"/>
        <v>0</v>
      </c>
      <c r="AC93" s="3">
        <f t="shared" si="16"/>
        <v>0</v>
      </c>
      <c r="AD93" s="3">
        <f t="shared" si="17"/>
        <v>0</v>
      </c>
      <c r="AE93" s="3">
        <f t="shared" si="18"/>
        <v>5.6000000000000005</v>
      </c>
    </row>
    <row r="94" spans="1:31" ht="21.95" customHeight="1" outlineLevel="2" x14ac:dyDescent="0.2">
      <c r="A94" s="7" t="s">
        <v>17</v>
      </c>
      <c r="B94" s="7" t="s">
        <v>9</v>
      </c>
      <c r="C94" s="8">
        <v>72.242999999999995</v>
      </c>
      <c r="D94" s="8">
        <v>40.072000000000003</v>
      </c>
      <c r="E94" s="8">
        <v>93.968000000000004</v>
      </c>
      <c r="F94" s="8"/>
      <c r="G94" s="14">
        <f>VLOOKUP(A94,[1]TDSheet!$A:$G,7,0)</f>
        <v>1</v>
      </c>
      <c r="J94" s="3">
        <f t="shared" si="11"/>
        <v>93.968000000000004</v>
      </c>
      <c r="M94" s="3">
        <f>VLOOKUP(A94,[1]TDSheet!$A:$P,16,0)</f>
        <v>150</v>
      </c>
      <c r="N94" s="3">
        <f>VLOOKUP(A94,[1]TDSheet!$A:$Q,17,0)</f>
        <v>140</v>
      </c>
      <c r="O94" s="3">
        <f t="shared" si="12"/>
        <v>18.793600000000001</v>
      </c>
      <c r="P94" s="17"/>
      <c r="Q94" s="17"/>
      <c r="R94" s="17"/>
      <c r="S94" s="17"/>
      <c r="T94" s="3">
        <f t="shared" si="13"/>
        <v>15.430784948067426</v>
      </c>
      <c r="U94" s="3">
        <f t="shared" si="14"/>
        <v>15.430784948067426</v>
      </c>
      <c r="X94" s="3">
        <f>VLOOKUP(A94,[1]TDSheet!$A:$X,24,0)</f>
        <v>0</v>
      </c>
      <c r="Y94" s="3">
        <f>VLOOKUP(A94,[1]TDSheet!$A:$Y,25,0)</f>
        <v>0</v>
      </c>
      <c r="Z94" s="3">
        <f>VLOOKUP(A94,[1]TDSheet!$A:$O,15,0)</f>
        <v>23.532400000000003</v>
      </c>
      <c r="AB94" s="3">
        <f t="shared" si="15"/>
        <v>0</v>
      </c>
      <c r="AC94" s="3">
        <f t="shared" si="16"/>
        <v>0</v>
      </c>
      <c r="AD94" s="3">
        <f t="shared" si="17"/>
        <v>0</v>
      </c>
      <c r="AE94" s="3">
        <f t="shared" si="18"/>
        <v>0</v>
      </c>
    </row>
    <row r="95" spans="1:31" ht="11.1" customHeight="1" outlineLevel="2" x14ac:dyDescent="0.2">
      <c r="A95" s="7" t="s">
        <v>102</v>
      </c>
      <c r="B95" s="7" t="s">
        <v>20</v>
      </c>
      <c r="C95" s="8">
        <v>65</v>
      </c>
      <c r="D95" s="8"/>
      <c r="E95" s="8">
        <v>50</v>
      </c>
      <c r="F95" s="8">
        <v>4</v>
      </c>
      <c r="G95" s="14">
        <f>VLOOKUP(A95,[1]TDSheet!$A:$G,7,0)</f>
        <v>0.28000000000000003</v>
      </c>
      <c r="J95" s="3">
        <f t="shared" si="11"/>
        <v>50</v>
      </c>
      <c r="M95" s="3">
        <f>VLOOKUP(A95,[1]TDSheet!$A:$P,16,0)</f>
        <v>30</v>
      </c>
      <c r="N95" s="3">
        <f>VLOOKUP(A95,[1]TDSheet!$A:$Q,17,0)</f>
        <v>40</v>
      </c>
      <c r="O95" s="3">
        <f t="shared" si="12"/>
        <v>10</v>
      </c>
      <c r="P95" s="17">
        <v>40</v>
      </c>
      <c r="Q95" s="17"/>
      <c r="R95" s="17"/>
      <c r="S95" s="17">
        <v>30</v>
      </c>
      <c r="T95" s="3">
        <f t="shared" si="13"/>
        <v>14.4</v>
      </c>
      <c r="U95" s="3">
        <f t="shared" si="14"/>
        <v>7.4</v>
      </c>
      <c r="X95" s="3">
        <f>VLOOKUP(A95,[1]TDSheet!$A:$X,24,0)</f>
        <v>0</v>
      </c>
      <c r="Y95" s="3">
        <f>VLOOKUP(A95,[1]TDSheet!$A:$Y,25,0)</f>
        <v>0</v>
      </c>
      <c r="Z95" s="3">
        <f>VLOOKUP(A95,[1]TDSheet!$A:$O,15,0)</f>
        <v>8.6</v>
      </c>
      <c r="AB95" s="3">
        <f t="shared" si="15"/>
        <v>11.200000000000001</v>
      </c>
      <c r="AC95" s="3">
        <f t="shared" si="16"/>
        <v>0</v>
      </c>
      <c r="AD95" s="3">
        <f t="shared" si="17"/>
        <v>0</v>
      </c>
      <c r="AE95" s="3">
        <f t="shared" si="18"/>
        <v>8.4</v>
      </c>
    </row>
    <row r="96" spans="1:31" ht="21.95" customHeight="1" outlineLevel="2" x14ac:dyDescent="0.2">
      <c r="A96" s="15" t="s">
        <v>18</v>
      </c>
      <c r="B96" s="15" t="s">
        <v>9</v>
      </c>
      <c r="C96" s="16">
        <v>2.7330000000000001</v>
      </c>
      <c r="D96" s="16"/>
      <c r="E96" s="16"/>
      <c r="F96" s="16"/>
      <c r="G96" s="14">
        <f>VLOOKUP(A96,[1]TDSheet!$A:$G,7,0)</f>
        <v>0</v>
      </c>
      <c r="J96" s="3">
        <f t="shared" si="11"/>
        <v>0</v>
      </c>
      <c r="M96" s="3">
        <f>VLOOKUP(A96,[1]TDSheet!$A:$P,16,0)</f>
        <v>0</v>
      </c>
      <c r="N96" s="3">
        <f>VLOOKUP(A96,[1]TDSheet!$A:$Q,17,0)</f>
        <v>0</v>
      </c>
      <c r="O96" s="3">
        <f t="shared" si="12"/>
        <v>0</v>
      </c>
      <c r="P96" s="17"/>
      <c r="Q96" s="17"/>
      <c r="R96" s="17"/>
      <c r="S96" s="17"/>
      <c r="T96" s="3" t="e">
        <f t="shared" si="13"/>
        <v>#DIV/0!</v>
      </c>
      <c r="U96" s="3" t="e">
        <f t="shared" si="14"/>
        <v>#DIV/0!</v>
      </c>
      <c r="X96" s="3">
        <f>VLOOKUP(A96,[1]TDSheet!$A:$X,24,0)</f>
        <v>0</v>
      </c>
      <c r="Y96" s="3">
        <f>VLOOKUP(A96,[1]TDSheet!$A:$Y,25,0)</f>
        <v>0</v>
      </c>
      <c r="Z96" s="3">
        <f>VLOOKUP(A96,[1]TDSheet!$A:$O,15,0)</f>
        <v>0.17899999999999999</v>
      </c>
      <c r="AB96" s="3">
        <f t="shared" si="15"/>
        <v>0</v>
      </c>
      <c r="AC96" s="3">
        <f t="shared" si="16"/>
        <v>0</v>
      </c>
      <c r="AD96" s="3">
        <f t="shared" si="17"/>
        <v>0</v>
      </c>
      <c r="AE96" s="3">
        <f t="shared" si="18"/>
        <v>0</v>
      </c>
    </row>
    <row r="97" spans="1:31" ht="21.95" customHeight="1" outlineLevel="2" x14ac:dyDescent="0.2">
      <c r="A97" s="15" t="s">
        <v>63</v>
      </c>
      <c r="B97" s="15" t="s">
        <v>9</v>
      </c>
      <c r="C97" s="16">
        <v>174.02600000000001</v>
      </c>
      <c r="D97" s="16"/>
      <c r="E97" s="16">
        <v>1.0620000000000001</v>
      </c>
      <c r="F97" s="16">
        <v>24</v>
      </c>
      <c r="G97" s="14">
        <f>VLOOKUP(A97,[1]TDSheet!$A:$G,7,0)</f>
        <v>0</v>
      </c>
      <c r="J97" s="3">
        <f t="shared" si="11"/>
        <v>1.0620000000000001</v>
      </c>
      <c r="M97" s="3">
        <f>VLOOKUP(A97,[1]TDSheet!$A:$P,16,0)</f>
        <v>0</v>
      </c>
      <c r="N97" s="3">
        <f>VLOOKUP(A97,[1]TDSheet!$A:$Q,17,0)</f>
        <v>0</v>
      </c>
      <c r="O97" s="3">
        <f t="shared" si="12"/>
        <v>0.21240000000000001</v>
      </c>
      <c r="P97" s="17"/>
      <c r="Q97" s="17"/>
      <c r="R97" s="17"/>
      <c r="S97" s="17"/>
      <c r="T97" s="3">
        <f t="shared" si="13"/>
        <v>112.99435028248587</v>
      </c>
      <c r="U97" s="3">
        <f t="shared" si="14"/>
        <v>112.99435028248587</v>
      </c>
      <c r="X97" s="3">
        <f>VLOOKUP(A97,[1]TDSheet!$A:$X,24,0)</f>
        <v>0</v>
      </c>
      <c r="Y97" s="3">
        <f>VLOOKUP(A97,[1]TDSheet!$A:$Y,25,0)</f>
        <v>0</v>
      </c>
      <c r="Z97" s="3">
        <f>VLOOKUP(A97,[1]TDSheet!$A:$O,15,0)</f>
        <v>0</v>
      </c>
      <c r="AB97" s="3">
        <f t="shared" si="15"/>
        <v>0</v>
      </c>
      <c r="AC97" s="3">
        <f t="shared" si="16"/>
        <v>0</v>
      </c>
      <c r="AD97" s="3">
        <f t="shared" si="17"/>
        <v>0</v>
      </c>
      <c r="AE97" s="3">
        <f t="shared" si="18"/>
        <v>0</v>
      </c>
    </row>
    <row r="98" spans="1:31" ht="21.95" customHeight="1" outlineLevel="2" x14ac:dyDescent="0.2">
      <c r="A98" s="15" t="s">
        <v>64</v>
      </c>
      <c r="B98" s="15" t="s">
        <v>9</v>
      </c>
      <c r="C98" s="16">
        <v>-4.0339999999999998</v>
      </c>
      <c r="D98" s="16"/>
      <c r="E98" s="16">
        <v>6.72</v>
      </c>
      <c r="F98" s="16">
        <v>-10.754</v>
      </c>
      <c r="G98" s="14">
        <f>VLOOKUP(A98,[1]TDSheet!$A:$G,7,0)</f>
        <v>0</v>
      </c>
      <c r="J98" s="3">
        <f t="shared" si="11"/>
        <v>6.72</v>
      </c>
      <c r="M98" s="3">
        <f>VLOOKUP(A98,[1]TDSheet!$A:$P,16,0)</f>
        <v>0</v>
      </c>
      <c r="N98" s="3">
        <f>VLOOKUP(A98,[1]TDSheet!$A:$Q,17,0)</f>
        <v>0</v>
      </c>
      <c r="O98" s="3">
        <f t="shared" si="12"/>
        <v>1.3439999999999999</v>
      </c>
      <c r="P98" s="17"/>
      <c r="Q98" s="17"/>
      <c r="R98" s="17"/>
      <c r="S98" s="17"/>
      <c r="T98" s="3">
        <f t="shared" si="13"/>
        <v>-8.0014880952380949</v>
      </c>
      <c r="U98" s="3">
        <f t="shared" si="14"/>
        <v>-8.0014880952380949</v>
      </c>
      <c r="X98" s="3">
        <f>VLOOKUP(A98,[1]TDSheet!$A:$X,24,0)</f>
        <v>88.361199999999997</v>
      </c>
      <c r="Y98" s="3">
        <f>VLOOKUP(A98,[1]TDSheet!$A:$Y,25,0)</f>
        <v>18.363999999999997</v>
      </c>
      <c r="Z98" s="3">
        <f>VLOOKUP(A98,[1]TDSheet!$A:$O,15,0)</f>
        <v>0.53979999999999995</v>
      </c>
      <c r="AB98" s="3">
        <f t="shared" si="15"/>
        <v>0</v>
      </c>
      <c r="AC98" s="3">
        <f t="shared" si="16"/>
        <v>0</v>
      </c>
      <c r="AD98" s="3">
        <f t="shared" si="17"/>
        <v>0</v>
      </c>
      <c r="AE98" s="3">
        <f t="shared" si="18"/>
        <v>0</v>
      </c>
    </row>
    <row r="99" spans="1:31" ht="11.45" customHeight="1" x14ac:dyDescent="0.2">
      <c r="A99" s="2" t="s">
        <v>130</v>
      </c>
      <c r="B99" s="2" t="s">
        <v>9</v>
      </c>
      <c r="G99" s="14">
        <v>1</v>
      </c>
      <c r="P99" s="17"/>
      <c r="Q99" s="26">
        <v>500</v>
      </c>
      <c r="R99" s="17"/>
      <c r="S99" s="17"/>
      <c r="AC99" s="3">
        <f t="shared" si="16"/>
        <v>500</v>
      </c>
      <c r="AD99" s="3">
        <f t="shared" si="17"/>
        <v>0</v>
      </c>
    </row>
    <row r="100" spans="1:31" ht="11.45" customHeight="1" x14ac:dyDescent="0.2">
      <c r="A100" s="7" t="s">
        <v>122</v>
      </c>
      <c r="B100" s="2" t="s">
        <v>9</v>
      </c>
      <c r="G100" s="14">
        <v>1</v>
      </c>
      <c r="P100" s="17"/>
      <c r="Q100" s="26">
        <v>500</v>
      </c>
      <c r="R100" s="17"/>
      <c r="S100" s="17"/>
      <c r="AC100" s="3">
        <f t="shared" si="16"/>
        <v>500</v>
      </c>
      <c r="AD100" s="3">
        <f t="shared" si="17"/>
        <v>0</v>
      </c>
    </row>
    <row r="101" spans="1:31" ht="11.45" customHeight="1" x14ac:dyDescent="0.2">
      <c r="A101" s="7" t="s">
        <v>123</v>
      </c>
      <c r="B101" s="2" t="s">
        <v>9</v>
      </c>
      <c r="G101" s="14">
        <v>1</v>
      </c>
      <c r="P101" s="17"/>
      <c r="Q101" s="26">
        <v>500</v>
      </c>
      <c r="R101" s="17"/>
      <c r="S101" s="17"/>
      <c r="AC101" s="3">
        <f t="shared" si="16"/>
        <v>500</v>
      </c>
      <c r="AD101" s="3">
        <f t="shared" si="17"/>
        <v>0</v>
      </c>
    </row>
    <row r="102" spans="1:31" ht="11.45" customHeight="1" x14ac:dyDescent="0.2">
      <c r="A102" s="7" t="s">
        <v>124</v>
      </c>
      <c r="B102" s="2" t="s">
        <v>20</v>
      </c>
      <c r="G102" s="14">
        <v>0.4</v>
      </c>
      <c r="P102" s="17"/>
      <c r="Q102" s="26">
        <v>500</v>
      </c>
      <c r="R102" s="17"/>
      <c r="S102" s="17"/>
      <c r="AC102" s="3">
        <f t="shared" si="16"/>
        <v>200</v>
      </c>
      <c r="AD102" s="3">
        <f t="shared" si="17"/>
        <v>0</v>
      </c>
    </row>
    <row r="103" spans="1:31" ht="11.45" customHeight="1" x14ac:dyDescent="0.2">
      <c r="A103" s="7" t="s">
        <v>125</v>
      </c>
      <c r="B103" s="2" t="s">
        <v>20</v>
      </c>
      <c r="G103" s="14">
        <v>0.4</v>
      </c>
      <c r="P103" s="17"/>
      <c r="Q103" s="26">
        <v>500</v>
      </c>
      <c r="R103" s="17"/>
      <c r="S103" s="17"/>
      <c r="AC103" s="3">
        <f t="shared" si="16"/>
        <v>200</v>
      </c>
      <c r="AD103" s="3">
        <f t="shared" si="17"/>
        <v>0</v>
      </c>
    </row>
    <row r="104" spans="1:31" ht="11.45" customHeight="1" x14ac:dyDescent="0.2">
      <c r="A104" s="7" t="s">
        <v>126</v>
      </c>
      <c r="B104" s="2" t="s">
        <v>20</v>
      </c>
      <c r="G104" s="14">
        <v>0.4</v>
      </c>
      <c r="P104" s="17"/>
      <c r="Q104" s="26">
        <v>500</v>
      </c>
      <c r="R104" s="17"/>
      <c r="S104" s="17"/>
      <c r="AC104" s="3">
        <f t="shared" si="16"/>
        <v>200</v>
      </c>
      <c r="AD104" s="3">
        <f t="shared" si="17"/>
        <v>0</v>
      </c>
    </row>
    <row r="105" spans="1:31" ht="11.45" customHeight="1" x14ac:dyDescent="0.2">
      <c r="A105" s="7" t="s">
        <v>127</v>
      </c>
      <c r="B105" s="2" t="s">
        <v>20</v>
      </c>
      <c r="G105" s="14">
        <v>0.4</v>
      </c>
      <c r="P105" s="17"/>
      <c r="Q105" s="26">
        <v>500</v>
      </c>
      <c r="R105" s="17"/>
      <c r="S105" s="17"/>
      <c r="AC105" s="3">
        <f t="shared" si="16"/>
        <v>200</v>
      </c>
      <c r="AD105" s="3">
        <f t="shared" si="17"/>
        <v>0</v>
      </c>
    </row>
    <row r="106" spans="1:31" ht="11.45" customHeight="1" x14ac:dyDescent="0.2">
      <c r="A106" s="7" t="s">
        <v>128</v>
      </c>
      <c r="B106" s="2" t="s">
        <v>20</v>
      </c>
      <c r="G106" s="14">
        <v>0.4</v>
      </c>
      <c r="P106" s="17"/>
      <c r="Q106" s="26">
        <v>500</v>
      </c>
      <c r="R106" s="17"/>
      <c r="S106" s="17"/>
      <c r="AC106" s="3">
        <f t="shared" si="16"/>
        <v>200</v>
      </c>
      <c r="AD106" s="3">
        <f t="shared" si="17"/>
        <v>0</v>
      </c>
    </row>
    <row r="107" spans="1:31" ht="11.45" customHeight="1" x14ac:dyDescent="0.2">
      <c r="A107" s="7" t="s">
        <v>129</v>
      </c>
      <c r="B107" s="2" t="s">
        <v>20</v>
      </c>
      <c r="G107" s="14">
        <v>0.4</v>
      </c>
      <c r="P107" s="17"/>
      <c r="Q107" s="26">
        <v>500</v>
      </c>
      <c r="R107" s="17"/>
      <c r="S107" s="17"/>
      <c r="AC107" s="3">
        <f t="shared" si="16"/>
        <v>200</v>
      </c>
      <c r="AD107" s="3">
        <f t="shared" si="17"/>
        <v>0</v>
      </c>
    </row>
  </sheetData>
  <autoFilter ref="A3:AE107" xr:uid="{C54EA2B0-93B8-44C2-84E1-E729C891EF9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2023-09-22T14:18:53Z</dcterms:modified>
</cp:coreProperties>
</file>