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акция Мелитополь Бердянск\"/>
    </mc:Choice>
  </mc:AlternateContent>
  <xr:revisionPtr revIDLastSave="0" documentId="13_ncr:1_{66C8543D-9F79-4DBE-A315-4BD7195810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V423" i="1"/>
  <c r="V430" i="1" s="1"/>
  <c r="M423" i="1"/>
  <c r="U421" i="1"/>
  <c r="U420" i="1"/>
  <c r="W419" i="1"/>
  <c r="V419" i="1"/>
  <c r="M419" i="1"/>
  <c r="V418" i="1"/>
  <c r="V420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W371" i="1" s="1"/>
  <c r="M371" i="1"/>
  <c r="W370" i="1"/>
  <c r="W373" i="1" s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V154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W107" i="1" s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7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V79" i="1"/>
  <c r="W78" i="1"/>
  <c r="V78" i="1"/>
  <c r="M78" i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V429" i="1" l="1"/>
  <c r="V180" i="1"/>
  <c r="V85" i="1"/>
  <c r="U463" i="1"/>
  <c r="U466" i="1"/>
  <c r="W75" i="1"/>
  <c r="W85" i="1"/>
  <c r="W160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V75" i="1"/>
  <c r="V86" i="1"/>
  <c r="V98" i="1"/>
  <c r="V108" i="1"/>
  <c r="V115" i="1"/>
  <c r="V122" i="1"/>
  <c r="V130" i="1"/>
  <c r="V143" i="1"/>
  <c r="V148" i="1"/>
  <c r="V153" i="1"/>
  <c r="V161" i="1"/>
  <c r="V181" i="1"/>
  <c r="V185" i="1"/>
  <c r="W204" i="1"/>
  <c r="V204" i="1"/>
  <c r="V224" i="1"/>
  <c r="V244" i="1"/>
  <c r="K473" i="1"/>
  <c r="V254" i="1"/>
  <c r="W247" i="1"/>
  <c r="W254" i="1" s="1"/>
  <c r="V266" i="1"/>
  <c r="V271" i="1"/>
  <c r="W268" i="1"/>
  <c r="W271" i="1" s="1"/>
  <c r="W317" i="1"/>
  <c r="W314" i="1"/>
  <c r="N473" i="1"/>
  <c r="V318" i="1"/>
  <c r="W329" i="1"/>
  <c r="W326" i="1"/>
  <c r="V330" i="1"/>
  <c r="V357" i="1"/>
  <c r="V364" i="1"/>
  <c r="W359" i="1"/>
  <c r="W363" i="1" s="1"/>
  <c r="V363" i="1"/>
  <c r="F9" i="1"/>
  <c r="J9" i="1"/>
  <c r="V55" i="1"/>
  <c r="V76" i="1"/>
  <c r="W88" i="1"/>
  <c r="W97" i="1" s="1"/>
  <c r="W110" i="1"/>
  <c r="W114" i="1" s="1"/>
  <c r="W118" i="1"/>
  <c r="W122" i="1" s="1"/>
  <c r="V123" i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J473" i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3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5" i="1"/>
  <c r="V442" i="1"/>
  <c r="W439" i="1"/>
  <c r="W441" i="1" s="1"/>
  <c r="V457" i="1"/>
  <c r="S473" i="1"/>
  <c r="V461" i="1"/>
  <c r="W460" i="1"/>
  <c r="W461" i="1" s="1"/>
  <c r="V462" i="1"/>
  <c r="R473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<sst xmlns="http://schemas.openxmlformats.org/spreadsheetml/2006/main" count="1692" uniqueCount="648">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</sst>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135</v>
      </c>
      <c r="V46" s="306">
        <f>IFERROR(IF(U46="",0,CEILING((U46/$H46),1)*$H46),"")</f>
        <v>140.4</v>
      </c>
      <c r="W46" s="37">
        <f>IFERROR(IF(V46=0,"",ROUNDUP(V46/H46,0)*0.02175),"")</f>
        <v>0.28275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12.5</v>
      </c>
      <c r="V48" s="307">
        <f>IFERROR(V46/H46,"0")+IFERROR(V47/H47,"0")</f>
        <v>13</v>
      </c>
      <c r="W48" s="307">
        <f>IFERROR(IF(W46="",0,W46),"0")+IFERROR(IF(W47="",0,W47),"0")</f>
        <v>0.28275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135</v>
      </c>
      <c r="V49" s="307">
        <f>IFERROR(SUM(V46:V47),"0")</f>
        <v>140.4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410</v>
      </c>
      <c r="V52" s="306">
        <f>IFERROR(IF(U52="",0,CEILING((U52/$H52),1)*$H52),"")</f>
        <v>410.40000000000003</v>
      </c>
      <c r="W52" s="37">
        <f>IFERROR(IF(V52=0,"",ROUNDUP(V52/H52,0)*0.02175),"")</f>
        <v>0.8264999999999999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37.962962962962962</v>
      </c>
      <c r="V55" s="307">
        <f>IFERROR(V52/H52,"0")+IFERROR(V53/H53,"0")+IFERROR(V54/H54,"0")</f>
        <v>38</v>
      </c>
      <c r="W55" s="307">
        <f>IFERROR(IF(W52="",0,W52),"0")+IFERROR(IF(W53="",0,W53),"0")+IFERROR(IF(W54="",0,W54),"0")</f>
        <v>0.8264999999999999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410</v>
      </c>
      <c r="V56" s="307">
        <f>IFERROR(SUM(V52:V54),"0")</f>
        <v>410.40000000000003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135</v>
      </c>
      <c r="V60" s="306">
        <f t="shared" si="2"/>
        <v>140.4</v>
      </c>
      <c r="W60" s="37">
        <f>IFERROR(IF(V60=0,"",ROUNDUP(V60/H60,0)*0.02175),"")</f>
        <v>0.28275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135</v>
      </c>
      <c r="V61" s="306">
        <f t="shared" si="2"/>
        <v>140.4</v>
      </c>
      <c r="W61" s="37">
        <f>IFERROR(IF(V61=0,"",ROUNDUP(V61/H61,0)*0.02175),"")</f>
        <v>0.28275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135</v>
      </c>
      <c r="V62" s="306">
        <f t="shared" si="2"/>
        <v>140.4</v>
      </c>
      <c r="W62" s="37">
        <f>IFERROR(IF(V62=0,"",ROUNDUP(V62/H62,0)*0.02175),"")</f>
        <v>0.28275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135</v>
      </c>
      <c r="V63" s="306">
        <f t="shared" si="2"/>
        <v>140.4</v>
      </c>
      <c r="W63" s="37">
        <f>IFERROR(IF(V63=0,"",ROUNDUP(V63/H63,0)*0.02175),"")</f>
        <v>0.28275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50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52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1.131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540</v>
      </c>
      <c r="V76" s="307">
        <f>IFERROR(SUM(V59:V74),"0")</f>
        <v>561.6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135</v>
      </c>
      <c r="V80" s="306">
        <f t="shared" si="4"/>
        <v>140.4</v>
      </c>
      <c r="W80" s="37">
        <f>IFERROR(IF(V80=0,"",ROUNDUP(V80/H80,0)*0.02175),"")</f>
        <v>0.28275</v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12.5</v>
      </c>
      <c r="V85" s="307">
        <f>IFERROR(V78/H78,"0")+IFERROR(V79/H79,"0")+IFERROR(V80/H80,"0")+IFERROR(V81/H81,"0")+IFERROR(V82/H82,"0")+IFERROR(V83/H83,"0")+IFERROR(V84/H84,"0")</f>
        <v>13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0.28275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135</v>
      </c>
      <c r="V86" s="307">
        <f>IFERROR(SUM(V78:V84),"0")</f>
        <v>140.4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920</v>
      </c>
      <c r="V169" s="306">
        <f t="shared" si="8"/>
        <v>921.59999999999991</v>
      </c>
      <c r="W169" s="37">
        <f>IFERROR(IF(V169=0,"",ROUNDUP(V169/H169,0)*0.00753),"")</f>
        <v>2.8915199999999999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1050</v>
      </c>
      <c r="V171" s="306">
        <f t="shared" si="8"/>
        <v>1051.2</v>
      </c>
      <c r="W171" s="37">
        <f>IFERROR(IF(V171=0,"",ROUNDUP(V171/H171,0)*0.00753),"")</f>
        <v>3.2981400000000001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700</v>
      </c>
      <c r="V173" s="306">
        <f t="shared" si="8"/>
        <v>700.8</v>
      </c>
      <c r="W173" s="37">
        <f t="shared" ref="W173:W179" si="9">IFERROR(IF(V173=0,"",ROUNDUP(V173/H173,0)*0.00753),"")</f>
        <v>2.19876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760</v>
      </c>
      <c r="V175" s="306">
        <f t="shared" si="8"/>
        <v>760.8</v>
      </c>
      <c r="W175" s="37">
        <f t="shared" si="9"/>
        <v>2.3870100000000001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420</v>
      </c>
      <c r="V176" s="306">
        <f t="shared" si="8"/>
        <v>420</v>
      </c>
      <c r="W176" s="37">
        <f t="shared" si="9"/>
        <v>1.31775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550</v>
      </c>
      <c r="V178" s="306">
        <f t="shared" si="8"/>
        <v>552</v>
      </c>
      <c r="W178" s="37">
        <f t="shared" si="9"/>
        <v>1.7319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700</v>
      </c>
      <c r="V179" s="306">
        <f t="shared" si="8"/>
        <v>700.8</v>
      </c>
      <c r="W179" s="37">
        <f t="shared" si="9"/>
        <v>2.19876</v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2125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2128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16.02384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5100</v>
      </c>
      <c r="V181" s="307">
        <f>IFERROR(SUM(V163:V179),"0")</f>
        <v>5107.2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700</v>
      </c>
      <c r="V183" s="306">
        <f>IFERROR(IF(U183="",0,CEILING((U183/$H183),1)*$H183),"")</f>
        <v>700.8</v>
      </c>
      <c r="W183" s="37">
        <f>IFERROR(IF(V183=0,"",ROUNDUP(V183/H183,0)*0.00753),"")</f>
        <v>2.19876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290</v>
      </c>
      <c r="V184" s="306">
        <f>IFERROR(IF(U184="",0,CEILING((U184/$H184),1)*$H184),"")</f>
        <v>290.39999999999998</v>
      </c>
      <c r="W184" s="37">
        <f>IFERROR(IF(V184=0,"",ROUNDUP(V184/H184,0)*0.00753),"")</f>
        <v>0.91113</v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412.5</v>
      </c>
      <c r="V185" s="307">
        <f>IFERROR(V183/H183,"0")+IFERROR(V184/H184,"0")</f>
        <v>413</v>
      </c>
      <c r="W185" s="307">
        <f>IFERROR(IF(W183="",0,W183),"0")+IFERROR(IF(W184="",0,W184),"0")</f>
        <v>3.10989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990</v>
      </c>
      <c r="V186" s="307">
        <f>IFERROR(SUM(V183:V184),"0")</f>
        <v>991.19999999999993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577</v>
      </c>
      <c r="V269" s="306">
        <f>IFERROR(IF(U269="",0,CEILING((U269/$H269),1)*$H269),"")</f>
        <v>577.08000000000004</v>
      </c>
      <c r="W269" s="37">
        <f>IFERROR(IF(V269=0,"",ROUNDUP(V269/H269,0)*0.00753),"")</f>
        <v>1.72437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228.96825396825398</v>
      </c>
      <c r="V271" s="307">
        <f>IFERROR(V268/H268,"0")+IFERROR(V269/H269,"0")+IFERROR(V270/H270,"0")</f>
        <v>229.00000000000003</v>
      </c>
      <c r="W271" s="307">
        <f>IFERROR(IF(W268="",0,W268),"0")+IFERROR(IF(W269="",0,W269),"0")+IFERROR(IF(W270="",0,W270),"0")</f>
        <v>1.72437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577</v>
      </c>
      <c r="V272" s="307">
        <f>IFERROR(SUM(V268:V270),"0")</f>
        <v>577.08000000000004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880</v>
      </c>
      <c r="V407" s="306">
        <f t="shared" si="18"/>
        <v>881.76</v>
      </c>
      <c r="W407" s="37">
        <f>IFERROR(IF(V407=0,"",ROUNDUP(V407/H407,0)*0.01196),"")</f>
        <v>1.99732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880</v>
      </c>
      <c r="V408" s="306">
        <f t="shared" si="18"/>
        <v>881.76</v>
      </c>
      <c r="W408" s="37">
        <f>IFERROR(IF(V408=0,"",ROUNDUP(V408/H408,0)*0.01196),"")</f>
        <v>1.99732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610</v>
      </c>
      <c r="V409" s="306">
        <f t="shared" si="18"/>
        <v>612.48</v>
      </c>
      <c r="W409" s="37">
        <f>IFERROR(IF(V409=0,"",ROUNDUP(V409/H409,0)*0.01196),"")</f>
        <v>1.3873599999999999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448.86363636363637</v>
      </c>
      <c r="V415" s="307">
        <f>IFERROR(V406/H406,"0")+IFERROR(V407/H407,"0")+IFERROR(V408/H408,"0")+IFERROR(V409/H409,"0")+IFERROR(V410/H410,"0")+IFERROR(V411/H411,"0")+IFERROR(V412/H412,"0")+IFERROR(V413/H413,"0")+IFERROR(V414/H414,"0")</f>
        <v>450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5.3819999999999997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2370</v>
      </c>
      <c r="V416" s="307">
        <f>IFERROR(SUM(V406:V414),"0")</f>
        <v>2376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880</v>
      </c>
      <c r="V418" s="306">
        <f>IFERROR(IF(U418="",0,CEILING((U418/$H418),1)*$H418),"")</f>
        <v>881.76</v>
      </c>
      <c r="W418" s="37">
        <f>IFERROR(IF(V418=0,"",ROUNDUP(V418/H418,0)*0.01196),"")</f>
        <v>1.99732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166.66666666666666</v>
      </c>
      <c r="V420" s="307">
        <f>IFERROR(V418/H418,"0")+IFERROR(V419/H419,"0")</f>
        <v>167</v>
      </c>
      <c r="W420" s="307">
        <f>IFERROR(IF(W418="",0,W418),"0")+IFERROR(IF(W419="",0,W419),"0")</f>
        <v>1.99732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880</v>
      </c>
      <c r="V421" s="307">
        <f>IFERROR(SUM(V418:V419),"0")</f>
        <v>881.76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1400</v>
      </c>
      <c r="V423" s="306">
        <f t="shared" ref="V423:V428" si="19">IFERROR(IF(U423="",0,CEILING((U423/$H423),1)*$H423),"")</f>
        <v>1404.48</v>
      </c>
      <c r="W423" s="37">
        <f>IFERROR(IF(V423=0,"",ROUNDUP(V423/H423,0)*0.01196),"")</f>
        <v>3.1813600000000002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825</v>
      </c>
      <c r="V424" s="306">
        <f t="shared" si="19"/>
        <v>828.96</v>
      </c>
      <c r="W424" s="37">
        <f>IFERROR(IF(V424=0,"",ROUNDUP(V424/H424,0)*0.01196),"")</f>
        <v>1.8777200000000001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275</v>
      </c>
      <c r="V425" s="306">
        <f t="shared" si="19"/>
        <v>279.84000000000003</v>
      </c>
      <c r="W425" s="37">
        <f>IFERROR(IF(V425=0,"",ROUNDUP(V425/H425,0)*0.01196),"")</f>
        <v>0.63388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473.48484848484844</v>
      </c>
      <c r="V429" s="307">
        <f>IFERROR(V423/H423,"0")+IFERROR(V424/H424,"0")+IFERROR(V425/H425,"0")+IFERROR(V426/H426,"0")+IFERROR(V427/H427,"0")+IFERROR(V428/H428,"0")</f>
        <v>476</v>
      </c>
      <c r="W429" s="307">
        <f>IFERROR(IF(W423="",0,W423),"0")+IFERROR(IF(W424="",0,W424),"0")+IFERROR(IF(W425="",0,W425),"0")+IFERROR(IF(W426="",0,W426),"0")+IFERROR(IF(W427="",0,W427),"0")+IFERROR(IF(W428="",0,W428),"0")</f>
        <v>5.6929599999999994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2500</v>
      </c>
      <c r="V430" s="307">
        <f>IFERROR(SUM(V423:V428),"0")</f>
        <v>2513.2800000000002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13637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13699.32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14783.64704184704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14849.743999999997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31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15558.64704184704</v>
      </c>
      <c r="V466" s="307">
        <f>GrossWeightTotalR+PalletQtyTotalR*25</f>
        <v>15624.743999999997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3968.4463684463685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3979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36.453379999999996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140.4</v>
      </c>
      <c r="D473" s="47">
        <f>IFERROR(V52*1,"0")+IFERROR(V53*1,"0")+IFERROR(V54*1,"0")</f>
        <v>410.40000000000003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702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6098.4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577.08000000000004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5771.04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2023-09-01T13:03:40Z</dcterms:modified>
</cp:coreProperties>
</file>