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9,23\05,09,23 КИ\"/>
    </mc:Choice>
  </mc:AlternateContent>
  <xr:revisionPtr revIDLastSave="0" documentId="13_ncr:1_{9E343DA1-DD62-4CBF-B3FE-4E0064F4ED4B}" xr6:coauthVersionLast="45" xr6:coauthVersionMax="45" xr10:uidLastSave="{00000000-0000-0000-0000-000000000000}"/>
  <bookViews>
    <workbookView xWindow="-120" yWindow="-120" windowWidth="29040" windowHeight="15840" tabRatio="300" xr2:uid="{00000000-000D-0000-FFFF-FFFF00000000}"/>
  </bookViews>
  <sheets>
    <sheet name="TDSheet" sheetId="1" r:id="rId1"/>
  </sheets>
  <externalReferences>
    <externalReference r:id="rId2"/>
  </externalReferenc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6" i="1"/>
  <c r="N8" i="1"/>
  <c r="N10" i="1"/>
  <c r="N12" i="1"/>
  <c r="N14" i="1"/>
  <c r="N7" i="1"/>
  <c r="O7" i="1"/>
  <c r="O8" i="1"/>
  <c r="N9" i="1"/>
  <c r="O9" i="1"/>
  <c r="O10" i="1"/>
  <c r="N11" i="1"/>
  <c r="O11" i="1"/>
  <c r="O12" i="1"/>
  <c r="N13" i="1"/>
  <c r="O13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O6" i="1"/>
  <c r="N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6" i="1"/>
  <c r="J7" i="1"/>
  <c r="J8" i="1"/>
  <c r="J9" i="1"/>
  <c r="J10" i="1"/>
  <c r="J11" i="1"/>
  <c r="J12" i="1"/>
  <c r="J13" i="1"/>
  <c r="J14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6" i="1"/>
  <c r="G12" i="1" l="1"/>
  <c r="G42" i="1"/>
  <c r="G45" i="1"/>
  <c r="F5" i="1"/>
  <c r="E5" i="1"/>
  <c r="U5" i="1"/>
  <c r="T5" i="1"/>
  <c r="M5" i="1"/>
  <c r="L5" i="1"/>
  <c r="K5" i="1"/>
  <c r="J5" i="1"/>
  <c r="I5" i="1"/>
  <c r="H5" i="1"/>
  <c r="R7" i="1" l="1"/>
  <c r="R8" i="1"/>
  <c r="R9" i="1"/>
  <c r="R10" i="1"/>
  <c r="R11" i="1"/>
  <c r="R12" i="1"/>
  <c r="R13" i="1"/>
  <c r="R14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Q7" i="1"/>
  <c r="Q8" i="1"/>
  <c r="Q9" i="1"/>
  <c r="Q10" i="1"/>
  <c r="Q11" i="1"/>
  <c r="Q12" i="1"/>
  <c r="Q13" i="1"/>
  <c r="Q14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6" i="1"/>
  <c r="Q5" i="1" s="1"/>
  <c r="P7" i="1"/>
  <c r="P8" i="1"/>
  <c r="P9" i="1"/>
  <c r="P10" i="1"/>
  <c r="P11" i="1"/>
  <c r="P12" i="1"/>
  <c r="P13" i="1"/>
  <c r="P14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6" i="1"/>
  <c r="P5" i="1" s="1"/>
  <c r="R6" i="1" l="1"/>
  <c r="R5" i="1" s="1"/>
  <c r="G6" i="1"/>
  <c r="G54" i="1"/>
  <c r="G50" i="1"/>
  <c r="G46" i="1"/>
  <c r="G39" i="1"/>
  <c r="G35" i="1"/>
  <c r="G31" i="1"/>
  <c r="G27" i="1"/>
  <c r="G25" i="1"/>
  <c r="G21" i="1"/>
  <c r="G17" i="1"/>
  <c r="G11" i="1"/>
  <c r="G58" i="1"/>
  <c r="G56" i="1"/>
  <c r="G53" i="1"/>
  <c r="G51" i="1"/>
  <c r="G49" i="1"/>
  <c r="G47" i="1"/>
  <c r="G44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3" i="1"/>
  <c r="G10" i="1"/>
  <c r="G8" i="1"/>
  <c r="G57" i="1"/>
  <c r="G52" i="1"/>
  <c r="G48" i="1"/>
  <c r="G41" i="1"/>
  <c r="G37" i="1"/>
  <c r="G33" i="1"/>
  <c r="G29" i="1"/>
  <c r="G23" i="1"/>
  <c r="G19" i="1"/>
  <c r="G14" i="1"/>
  <c r="G9" i="1"/>
  <c r="G7" i="1"/>
</calcChain>
</file>

<file path=xl/sharedStrings.xml><?xml version="1.0" encoding="utf-8"?>
<sst xmlns="http://schemas.openxmlformats.org/spreadsheetml/2006/main" count="133" uniqueCount="77">
  <si>
    <t>Период: 29.08.2023 - 05.09.2023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</si>
  <si>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</si>
  <si>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</si>
  <si>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</si>
  <si>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</si>
  <si>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</si>
  <si>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</si>
  <si>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</si>
  <si>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</si>
  <si>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</si>
  <si>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</si>
  <si>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</si>
  <si>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</si>
  <si>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</si>
  <si>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</si>
  <si>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</si>
  <si>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</si>
  <si>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</si>
  <si>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027  Колбаса Сервелат Столичный, Вязанка фиброуз в/у, 0.35кг,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</si>
  <si>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</si>
  <si>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</si>
  <si>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</si>
  <si>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</si>
  <si>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344 Колбаса Салями Финская ТМ Стародворски колбасы ТС Вязанка в оболочке фиброуз в вак 0,35 кг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</si>
  <si>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</si>
  <si>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</si>
  <si>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</si>
  <si>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</si>
  <si>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</si>
  <si>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</si>
  <si>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</si>
  <si>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</si>
  <si>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</si>
  <si>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</si>
  <si>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</si>
  <si>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</si>
  <si>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</si>
  <si>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</si>
  <si>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</si>
  <si>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</si>
  <si>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</si>
  <si>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</si>
  <si>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</si>
  <si>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</si>
  <si>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</si>
  <si>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</si>
  <si>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</si>
  <si>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</si>
  <si>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358 Колбаса Сервелат Мясорубский ТМ Стародворье с мелкорубленным окороком в вак упак  ПОКОМ</t>
  </si>
  <si>
    <t>043  Ветчина Нежная ТМ Особый рецепт, п/а, 0,4кг    ПОКОМ</t>
  </si>
  <si>
    <t>083  Колбаса Швейцарская 0,17 кг., ШТ., сырокопченая   ПОКОМ</t>
  </si>
  <si>
    <t>084  Колбаски Баварские копченые, NDX в МГС 0,28 кг, ТМ Стародворье  ПОКОМ</t>
  </si>
  <si>
    <t>092  Сосиски Баварские с сыром,  0.42кг,ПОКОМ</t>
  </si>
  <si>
    <t>096  Сосиски Баварские,  0.42кг,ПОКОМ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</si>
  <si>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</si>
  <si>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</si>
  <si>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</si>
  <si>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</si>
  <si>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325 Колбаса Сервелат Мясорубский ТМ Стародворье с мелкорубленным окороком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</si>
  <si>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</si>
  <si>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</si>
  <si>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крат</t>
  </si>
  <si>
    <t>заяв</t>
  </si>
  <si>
    <t>раз</t>
  </si>
  <si>
    <t>заказ</t>
  </si>
  <si>
    <t>ср</t>
  </si>
  <si>
    <t>кон ост</t>
  </si>
  <si>
    <t>опт</t>
  </si>
  <si>
    <t>ср 17,08</t>
  </si>
  <si>
    <t>ср 23,08</t>
  </si>
  <si>
    <t>коментарий</t>
  </si>
  <si>
    <t>вес</t>
  </si>
  <si>
    <t>ср 30,08</t>
  </si>
  <si>
    <t>276  Колбаса Сливушка ТМ Вязанка в оболочке полиамид 0,45 кг  ПОКОМ</t>
  </si>
  <si>
    <t>360 Колбаса варено-копченая  Сервелат Левантский ТМ Особый Рецепт  0,35 кг  ПОКОМ</t>
  </si>
  <si>
    <t>Сардельки Сочинки с сочным окороком ТМ Стародворье полиамид мгс ф/в 0,4 кг СК3</t>
  </si>
  <si>
    <t>заказать для 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</si>
</sst>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5" borderId="1" xfId="0" applyNumberForma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0" fillId="0" borderId="3" xfId="0" applyNumberFormat="1" applyBorder="1" applyAlignment="1"/>
    <xf numFmtId="164" fontId="0" fillId="6" borderId="3" xfId="0" applyNumberFormat="1" applyFill="1" applyBorder="1" applyAlignment="1"/>
    <xf numFmtId="164" fontId="0" fillId="7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30,08,23%20&#1050;&#1048;/&#1076;&#1074;%2030,08,23%20&#1083;&#1075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23.08.2023 - 30.08.2023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ср</v>
          </cell>
          <cell r="L3" t="str">
            <v>заказ</v>
          </cell>
          <cell r="M3" t="str">
            <v>заказ</v>
          </cell>
          <cell r="N3" t="str">
            <v>кон ост</v>
          </cell>
          <cell r="O3" t="str">
            <v>опт</v>
          </cell>
          <cell r="P3" t="str">
            <v>ср 03,08</v>
          </cell>
          <cell r="Q3" t="str">
            <v>ср 17,08</v>
          </cell>
          <cell r="R3" t="str">
            <v>ср 23,08</v>
          </cell>
          <cell r="S3" t="str">
            <v>коментарий</v>
          </cell>
          <cell r="T3" t="str">
            <v>вес</v>
          </cell>
          <cell r="U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9407.0410000000029</v>
          </cell>
          <cell r="F5">
            <v>5939.6459999999997</v>
          </cell>
          <cell r="H5">
            <v>0</v>
          </cell>
          <cell r="I5">
            <v>0</v>
          </cell>
          <cell r="J5">
            <v>10040</v>
          </cell>
          <cell r="K5">
            <v>1881.4081999999996</v>
          </cell>
          <cell r="L5">
            <v>5045</v>
          </cell>
          <cell r="M5">
            <v>22385</v>
          </cell>
          <cell r="P5">
            <v>315.8974</v>
          </cell>
          <cell r="Q5">
            <v>992.23780000000011</v>
          </cell>
          <cell r="R5">
            <v>1075.7192</v>
          </cell>
          <cell r="T5">
            <v>3848.4500000000003</v>
          </cell>
          <cell r="U5">
            <v>17457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C6">
            <v>297.17599999999999</v>
          </cell>
          <cell r="D6">
            <v>206.16499999999999</v>
          </cell>
          <cell r="E6">
            <v>162.023</v>
          </cell>
          <cell r="F6">
            <v>333.14699999999999</v>
          </cell>
          <cell r="G6">
            <v>1</v>
          </cell>
          <cell r="J6">
            <v>0</v>
          </cell>
          <cell r="K6">
            <v>32.404600000000002</v>
          </cell>
          <cell r="L6">
            <v>50</v>
          </cell>
          <cell r="M6">
            <v>500</v>
          </cell>
          <cell r="N6">
            <v>27.253754096640595</v>
          </cell>
          <cell r="O6">
            <v>10.280855187226503</v>
          </cell>
          <cell r="P6">
            <v>6.969199999999999</v>
          </cell>
          <cell r="Q6">
            <v>20.640999999999998</v>
          </cell>
          <cell r="R6">
            <v>14.765199999999998</v>
          </cell>
          <cell r="T6">
            <v>50</v>
          </cell>
          <cell r="U6">
            <v>500</v>
          </cell>
          <cell r="W6">
            <v>50</v>
          </cell>
          <cell r="Y6">
            <v>50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>
            <v>210.98</v>
          </cell>
          <cell r="D7">
            <v>312.22300000000001</v>
          </cell>
          <cell r="E7">
            <v>257.62700000000001</v>
          </cell>
          <cell r="F7">
            <v>260.16300000000001</v>
          </cell>
          <cell r="G7">
            <v>1</v>
          </cell>
          <cell r="J7">
            <v>0</v>
          </cell>
          <cell r="K7">
            <v>51.525400000000005</v>
          </cell>
          <cell r="L7">
            <v>350</v>
          </cell>
          <cell r="M7">
            <v>500</v>
          </cell>
          <cell r="N7">
            <v>21.54593656720763</v>
          </cell>
          <cell r="O7">
            <v>5.0492184437190195</v>
          </cell>
          <cell r="P7">
            <v>0</v>
          </cell>
          <cell r="Q7">
            <v>14.250399999999999</v>
          </cell>
          <cell r="R7">
            <v>19.488599999999998</v>
          </cell>
          <cell r="T7">
            <v>350</v>
          </cell>
          <cell r="U7">
            <v>500</v>
          </cell>
          <cell r="W7">
            <v>350</v>
          </cell>
          <cell r="Y7">
            <v>350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226.42099999999999</v>
          </cell>
          <cell r="D8">
            <v>204.601</v>
          </cell>
          <cell r="E8">
            <v>383.13299999999998</v>
          </cell>
          <cell r="F8">
            <v>41.039000000000001</v>
          </cell>
          <cell r="G8">
            <v>1</v>
          </cell>
          <cell r="J8">
            <v>100</v>
          </cell>
          <cell r="K8">
            <v>76.626599999999996</v>
          </cell>
          <cell r="L8">
            <v>0</v>
          </cell>
          <cell r="M8">
            <v>780</v>
          </cell>
          <cell r="N8">
            <v>12.019833843600004</v>
          </cell>
          <cell r="O8">
            <v>1.8406010445458887</v>
          </cell>
          <cell r="P8">
            <v>1.3302</v>
          </cell>
          <cell r="Q8">
            <v>26.060000000000002</v>
          </cell>
          <cell r="R8">
            <v>34.578800000000001</v>
          </cell>
          <cell r="T8">
            <v>0</v>
          </cell>
          <cell r="U8">
            <v>780</v>
          </cell>
          <cell r="W8">
            <v>0</v>
          </cell>
          <cell r="X8">
            <v>780</v>
          </cell>
          <cell r="Y8">
            <v>780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223.44800000000001</v>
          </cell>
          <cell r="D9">
            <v>202.977</v>
          </cell>
          <cell r="E9">
            <v>337.10899999999998</v>
          </cell>
          <cell r="F9">
            <v>74.346999999999994</v>
          </cell>
          <cell r="G9">
            <v>1</v>
          </cell>
          <cell r="J9">
            <v>100</v>
          </cell>
          <cell r="K9">
            <v>67.42179999999999</v>
          </cell>
          <cell r="L9">
            <v>0</v>
          </cell>
          <cell r="M9">
            <v>635</v>
          </cell>
          <cell r="N9">
            <v>12.004233052217533</v>
          </cell>
          <cell r="O9">
            <v>2.5859143481781857</v>
          </cell>
          <cell r="P9">
            <v>11.1572</v>
          </cell>
          <cell r="Q9">
            <v>36.4572</v>
          </cell>
          <cell r="R9">
            <v>35.646799999999999</v>
          </cell>
          <cell r="T9">
            <v>0</v>
          </cell>
          <cell r="U9">
            <v>635</v>
          </cell>
          <cell r="W9">
            <v>0</v>
          </cell>
          <cell r="X9">
            <v>635</v>
          </cell>
          <cell r="Y9">
            <v>635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C10">
            <v>265.13400000000001</v>
          </cell>
          <cell r="D10">
            <v>316.16000000000003</v>
          </cell>
          <cell r="E10">
            <v>186.48699999999999</v>
          </cell>
          <cell r="F10">
            <v>389.74900000000002</v>
          </cell>
          <cell r="G10">
            <v>1</v>
          </cell>
          <cell r="J10">
            <v>0</v>
          </cell>
          <cell r="K10">
            <v>37.297399999999996</v>
          </cell>
          <cell r="L10">
            <v>0</v>
          </cell>
          <cell r="M10">
            <v>60</v>
          </cell>
          <cell r="N10">
            <v>12.058454476719559</v>
          </cell>
          <cell r="O10">
            <v>10.449763254275098</v>
          </cell>
          <cell r="P10">
            <v>0</v>
          </cell>
          <cell r="Q10">
            <v>4.3224</v>
          </cell>
          <cell r="R10">
            <v>30.265800000000002</v>
          </cell>
          <cell r="T10">
            <v>0</v>
          </cell>
          <cell r="U10">
            <v>60</v>
          </cell>
          <cell r="W10">
            <v>0</v>
          </cell>
          <cell r="X10">
            <v>60</v>
          </cell>
          <cell r="Y10">
            <v>60</v>
          </cell>
        </row>
        <row r="11">
          <cell r="A11" t="str">
            <v>027  Колбаса Сервелат Столичный, Вязанка фиброуз в/у, 0.35кг, ПОКОМ</v>
          </cell>
          <cell r="B11" t="str">
            <v>шт</v>
          </cell>
          <cell r="C11">
            <v>4</v>
          </cell>
          <cell r="D11">
            <v>56</v>
          </cell>
          <cell r="E11">
            <v>58</v>
          </cell>
          <cell r="G11">
            <v>0.35</v>
          </cell>
          <cell r="J11">
            <v>0</v>
          </cell>
          <cell r="K11">
            <v>11.6</v>
          </cell>
          <cell r="L11">
            <v>0</v>
          </cell>
          <cell r="M11">
            <v>140</v>
          </cell>
          <cell r="N11">
            <v>12.068965517241379</v>
          </cell>
          <cell r="O11">
            <v>0</v>
          </cell>
          <cell r="P11">
            <v>0</v>
          </cell>
          <cell r="Q11">
            <v>0</v>
          </cell>
          <cell r="R11">
            <v>10.8</v>
          </cell>
          <cell r="T11">
            <v>0</v>
          </cell>
          <cell r="U11">
            <v>49</v>
          </cell>
          <cell r="W11">
            <v>0</v>
          </cell>
          <cell r="X11">
            <v>140</v>
          </cell>
          <cell r="Y11">
            <v>140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G12">
            <v>0.45</v>
          </cell>
          <cell r="J12">
            <v>200</v>
          </cell>
          <cell r="K12">
            <v>0</v>
          </cell>
          <cell r="N12" t="e">
            <v>#DIV/0!</v>
          </cell>
          <cell r="O12" t="e">
            <v>#DIV/0!</v>
          </cell>
          <cell r="P12">
            <v>10.4</v>
          </cell>
          <cell r="Q12">
            <v>18</v>
          </cell>
          <cell r="R12">
            <v>4.8</v>
          </cell>
          <cell r="T12">
            <v>0</v>
          </cell>
          <cell r="U12">
            <v>0</v>
          </cell>
          <cell r="W12">
            <v>0</v>
          </cell>
          <cell r="Y12">
            <v>0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D13">
            <v>30</v>
          </cell>
          <cell r="E13">
            <v>30</v>
          </cell>
          <cell r="G13">
            <v>0.45</v>
          </cell>
          <cell r="J13">
            <v>200</v>
          </cell>
          <cell r="K13">
            <v>6</v>
          </cell>
          <cell r="N13">
            <v>33.333333333333336</v>
          </cell>
          <cell r="O13">
            <v>33.333333333333336</v>
          </cell>
          <cell r="P13">
            <v>0</v>
          </cell>
          <cell r="Q13">
            <v>0</v>
          </cell>
          <cell r="R13">
            <v>0</v>
          </cell>
          <cell r="T13">
            <v>0</v>
          </cell>
          <cell r="U13">
            <v>0</v>
          </cell>
          <cell r="W13">
            <v>0</v>
          </cell>
          <cell r="Y13">
            <v>0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C14">
            <v>29</v>
          </cell>
          <cell r="D14">
            <v>54</v>
          </cell>
          <cell r="E14">
            <v>26</v>
          </cell>
          <cell r="F14">
            <v>49</v>
          </cell>
          <cell r="G14">
            <v>0.35</v>
          </cell>
          <cell r="J14">
            <v>0</v>
          </cell>
          <cell r="K14">
            <v>5.2</v>
          </cell>
          <cell r="L14">
            <v>15</v>
          </cell>
          <cell r="N14">
            <v>12.307692307692307</v>
          </cell>
          <cell r="O14">
            <v>9.4230769230769234</v>
          </cell>
          <cell r="P14">
            <v>0</v>
          </cell>
          <cell r="Q14">
            <v>0</v>
          </cell>
          <cell r="R14">
            <v>6.6</v>
          </cell>
          <cell r="T14">
            <v>5.25</v>
          </cell>
          <cell r="U14">
            <v>0</v>
          </cell>
          <cell r="W14">
            <v>15</v>
          </cell>
          <cell r="Y14">
            <v>15</v>
          </cell>
        </row>
        <row r="15">
          <cell r="A15" t="str">
            <v>083  Колбаса Швейцарская 0,17 кг., ШТ., сырокопченая   ПОКОМ</v>
          </cell>
          <cell r="B15" t="str">
            <v>шт</v>
          </cell>
          <cell r="D15">
            <v>106</v>
          </cell>
          <cell r="E15">
            <v>105</v>
          </cell>
          <cell r="F15">
            <v>1</v>
          </cell>
          <cell r="G15">
            <v>0.17</v>
          </cell>
          <cell r="J15">
            <v>0</v>
          </cell>
          <cell r="K15">
            <v>21</v>
          </cell>
          <cell r="L15">
            <v>0</v>
          </cell>
          <cell r="M15">
            <v>250</v>
          </cell>
          <cell r="N15">
            <v>11.952380952380953</v>
          </cell>
          <cell r="O15">
            <v>4.7619047619047616E-2</v>
          </cell>
          <cell r="P15">
            <v>0</v>
          </cell>
          <cell r="Q15">
            <v>2</v>
          </cell>
          <cell r="R15">
            <v>21</v>
          </cell>
          <cell r="T15">
            <v>0</v>
          </cell>
          <cell r="U15">
            <v>42.5</v>
          </cell>
          <cell r="W15">
            <v>0</v>
          </cell>
          <cell r="X15">
            <v>250</v>
          </cell>
          <cell r="Y15">
            <v>250</v>
          </cell>
        </row>
        <row r="16">
          <cell r="A16" t="str">
            <v>084  Колбаски Баварские копченые, NDX в МГС 0,28 кг, ТМ Стародворье  ПОКОМ</v>
          </cell>
          <cell r="B16" t="str">
            <v>шт</v>
          </cell>
          <cell r="C16">
            <v>14</v>
          </cell>
          <cell r="D16">
            <v>54</v>
          </cell>
          <cell r="E16">
            <v>54</v>
          </cell>
          <cell r="G16">
            <v>0.28000000000000003</v>
          </cell>
          <cell r="J16">
            <v>30</v>
          </cell>
          <cell r="K16">
            <v>10.8</v>
          </cell>
          <cell r="L16">
            <v>0</v>
          </cell>
          <cell r="M16">
            <v>100</v>
          </cell>
          <cell r="N16">
            <v>12.037037037037036</v>
          </cell>
          <cell r="O16">
            <v>2.7777777777777777</v>
          </cell>
          <cell r="P16">
            <v>0</v>
          </cell>
          <cell r="Q16">
            <v>1.6</v>
          </cell>
          <cell r="R16">
            <v>20.399999999999999</v>
          </cell>
          <cell r="T16">
            <v>0</v>
          </cell>
          <cell r="U16">
            <v>28.000000000000004</v>
          </cell>
          <cell r="W16">
            <v>0</v>
          </cell>
          <cell r="X16">
            <v>100</v>
          </cell>
          <cell r="Y16">
            <v>100</v>
          </cell>
        </row>
        <row r="17">
          <cell r="A17" t="str">
            <v>092  Сосиски Баварские с сыром,  0.42кг,ПОКОМ</v>
          </cell>
          <cell r="B17" t="str">
            <v>шт</v>
          </cell>
          <cell r="D17">
            <v>114</v>
          </cell>
          <cell r="E17">
            <v>114</v>
          </cell>
          <cell r="G17">
            <v>0.42</v>
          </cell>
          <cell r="J17">
            <v>100</v>
          </cell>
          <cell r="K17">
            <v>22.8</v>
          </cell>
          <cell r="L17">
            <v>0</v>
          </cell>
          <cell r="M17">
            <v>175</v>
          </cell>
          <cell r="N17">
            <v>12.06140350877193</v>
          </cell>
          <cell r="O17">
            <v>4.3859649122807012</v>
          </cell>
          <cell r="P17">
            <v>0</v>
          </cell>
          <cell r="Q17">
            <v>0</v>
          </cell>
          <cell r="R17">
            <v>0</v>
          </cell>
          <cell r="T17">
            <v>0</v>
          </cell>
          <cell r="U17">
            <v>73.5</v>
          </cell>
          <cell r="W17">
            <v>0</v>
          </cell>
          <cell r="X17">
            <v>175</v>
          </cell>
          <cell r="Y17">
            <v>175</v>
          </cell>
        </row>
        <row r="18">
          <cell r="A18" t="str">
            <v>096  Сосиски Баварские,  0.42кг,ПОКОМ</v>
          </cell>
          <cell r="B18" t="str">
            <v>шт</v>
          </cell>
          <cell r="C18">
            <v>133</v>
          </cell>
          <cell r="D18">
            <v>216</v>
          </cell>
          <cell r="E18">
            <v>304</v>
          </cell>
          <cell r="F18">
            <v>12</v>
          </cell>
          <cell r="G18">
            <v>0.42</v>
          </cell>
          <cell r="J18">
            <v>0</v>
          </cell>
          <cell r="K18">
            <v>60.8</v>
          </cell>
          <cell r="L18">
            <v>720</v>
          </cell>
          <cell r="M18">
            <v>1000</v>
          </cell>
          <cell r="N18">
            <v>28.486842105263158</v>
          </cell>
          <cell r="O18">
            <v>0.19736842105263158</v>
          </cell>
          <cell r="P18">
            <v>0</v>
          </cell>
          <cell r="Q18">
            <v>0</v>
          </cell>
          <cell r="R18">
            <v>21</v>
          </cell>
          <cell r="T18">
            <v>302.39999999999998</v>
          </cell>
          <cell r="U18">
            <v>420</v>
          </cell>
          <cell r="W18">
            <v>720</v>
          </cell>
          <cell r="Y18">
            <v>720</v>
          </cell>
        </row>
        <row r="19">
          <cell r="A19" t="str">
            <v>200  Ветчина Дугушка ТМ Стародворье, вектор в/у    ПОКОМ</v>
          </cell>
          <cell r="B19" t="str">
            <v>кг</v>
          </cell>
          <cell r="C19">
            <v>87.733999999999995</v>
          </cell>
          <cell r="D19">
            <v>654.34</v>
          </cell>
          <cell r="E19">
            <v>305.15100000000001</v>
          </cell>
          <cell r="F19">
            <v>429.82600000000002</v>
          </cell>
          <cell r="G19">
            <v>1</v>
          </cell>
          <cell r="J19">
            <v>200</v>
          </cell>
          <cell r="K19">
            <v>61.030200000000001</v>
          </cell>
          <cell r="L19">
            <v>100</v>
          </cell>
          <cell r="M19">
            <v>1000</v>
          </cell>
          <cell r="N19">
            <v>28.343770788888126</v>
          </cell>
          <cell r="O19">
            <v>10.319907193487815</v>
          </cell>
          <cell r="P19">
            <v>9.3236000000000008</v>
          </cell>
          <cell r="Q19">
            <v>26.658800000000003</v>
          </cell>
          <cell r="R19">
            <v>35.417000000000002</v>
          </cell>
          <cell r="T19">
            <v>100</v>
          </cell>
          <cell r="U19">
            <v>1000</v>
          </cell>
          <cell r="W19">
            <v>100</v>
          </cell>
          <cell r="Y19">
            <v>100</v>
          </cell>
        </row>
        <row r="20">
          <cell r="A20" t="str">
            <v>201  Ветчина Нежная ТМ Особый рецепт, (2,5кг), ПОКОМ</v>
          </cell>
          <cell r="B20" t="str">
            <v>кг</v>
          </cell>
          <cell r="C20">
            <v>2.488</v>
          </cell>
          <cell r="D20">
            <v>1019.46</v>
          </cell>
          <cell r="E20">
            <v>587.82899999999995</v>
          </cell>
          <cell r="F20">
            <v>431.59300000000002</v>
          </cell>
          <cell r="G20">
            <v>1</v>
          </cell>
          <cell r="J20">
            <v>1000</v>
          </cell>
          <cell r="K20">
            <v>117.5658</v>
          </cell>
          <cell r="N20">
            <v>12.17695112013868</v>
          </cell>
          <cell r="O20">
            <v>12.17695112013868</v>
          </cell>
          <cell r="P20">
            <v>20.9422</v>
          </cell>
          <cell r="Q20">
            <v>67.42</v>
          </cell>
          <cell r="R20">
            <v>62.929999999999993</v>
          </cell>
          <cell r="T20">
            <v>0</v>
          </cell>
          <cell r="U20">
            <v>0</v>
          </cell>
          <cell r="W20">
            <v>0</v>
          </cell>
          <cell r="Y20">
            <v>0</v>
          </cell>
        </row>
        <row r="21">
          <cell r="A21" t="str">
            <v>215  Колбаса Докторская ГОСТ Дугушка, ВЕС, ТМ Стародворье ПОКОМ</v>
          </cell>
          <cell r="B21" t="str">
            <v>кг</v>
          </cell>
          <cell r="C21">
            <v>9.8420000000000005</v>
          </cell>
          <cell r="D21">
            <v>2.5000000000000001E-2</v>
          </cell>
          <cell r="E21">
            <v>9.8670000000000009</v>
          </cell>
          <cell r="G21">
            <v>1</v>
          </cell>
          <cell r="J21">
            <v>100</v>
          </cell>
          <cell r="K21">
            <v>1.9734000000000003</v>
          </cell>
          <cell r="N21">
            <v>50.673963717441971</v>
          </cell>
          <cell r="O21">
            <v>50.673963717441971</v>
          </cell>
          <cell r="P21">
            <v>0</v>
          </cell>
          <cell r="Q21">
            <v>0.17319999999999999</v>
          </cell>
          <cell r="R21">
            <v>4.6638000000000002</v>
          </cell>
          <cell r="T21">
            <v>0</v>
          </cell>
          <cell r="U21">
            <v>0</v>
          </cell>
          <cell r="W21">
            <v>0</v>
          </cell>
          <cell r="Y21">
            <v>0</v>
          </cell>
        </row>
        <row r="22">
          <cell r="A22" t="str">
            <v>217  Колбаса Докторская Дугушка, ВЕС, НЕ ГОСТ, ТМ Стародворье ПОКОМ</v>
          </cell>
          <cell r="B22" t="str">
            <v>кг</v>
          </cell>
          <cell r="C22">
            <v>34.634</v>
          </cell>
          <cell r="D22">
            <v>306.226</v>
          </cell>
          <cell r="E22">
            <v>321.63499999999999</v>
          </cell>
          <cell r="F22">
            <v>0.89</v>
          </cell>
          <cell r="G22">
            <v>1</v>
          </cell>
          <cell r="J22">
            <v>500</v>
          </cell>
          <cell r="K22">
            <v>64.326999999999998</v>
          </cell>
          <cell r="L22">
            <v>270</v>
          </cell>
          <cell r="M22">
            <v>1000</v>
          </cell>
          <cell r="N22">
            <v>27.529497722573723</v>
          </cell>
          <cell r="O22">
            <v>7.7866214808711742</v>
          </cell>
          <cell r="P22">
            <v>22.658000000000001</v>
          </cell>
          <cell r="Q22">
            <v>40.530999999999999</v>
          </cell>
          <cell r="R22">
            <v>56.016999999999996</v>
          </cell>
          <cell r="T22">
            <v>270</v>
          </cell>
          <cell r="U22">
            <v>1000</v>
          </cell>
          <cell r="W22">
            <v>270</v>
          </cell>
          <cell r="Y22">
            <v>270</v>
          </cell>
        </row>
        <row r="23">
          <cell r="A23" t="str">
            <v>219  Колбаса Докторская Особая ТМ Особый рецепт, ВЕС  ПОКОМ</v>
          </cell>
          <cell r="B23" t="str">
            <v>кг</v>
          </cell>
          <cell r="D23">
            <v>1019.735</v>
          </cell>
          <cell r="E23">
            <v>998.80700000000002</v>
          </cell>
          <cell r="F23">
            <v>20.774999999999999</v>
          </cell>
          <cell r="G23">
            <v>1</v>
          </cell>
          <cell r="J23">
            <v>3000</v>
          </cell>
          <cell r="K23">
            <v>199.76140000000001</v>
          </cell>
          <cell r="N23">
            <v>15.121915445126035</v>
          </cell>
          <cell r="O23">
            <v>15.121915445126035</v>
          </cell>
          <cell r="P23">
            <v>27.513400000000001</v>
          </cell>
          <cell r="Q23">
            <v>116.8432</v>
          </cell>
          <cell r="R23">
            <v>4.1806000000000001</v>
          </cell>
          <cell r="T23">
            <v>0</v>
          </cell>
          <cell r="U23">
            <v>0</v>
          </cell>
          <cell r="W23">
            <v>0</v>
          </cell>
          <cell r="Y23">
            <v>0</v>
          </cell>
        </row>
        <row r="24">
          <cell r="A24" t="str">
            <v>225  Колбаса Дугушка со шпиком, ВЕС, ТМ Стародворье   ПОКОМ</v>
          </cell>
          <cell r="B24" t="str">
            <v>кг</v>
          </cell>
          <cell r="C24">
            <v>29.062000000000001</v>
          </cell>
          <cell r="D24">
            <v>100.364</v>
          </cell>
          <cell r="E24">
            <v>116.232</v>
          </cell>
          <cell r="F24">
            <v>-1.2E-2</v>
          </cell>
          <cell r="G24">
            <v>1</v>
          </cell>
          <cell r="J24">
            <v>100</v>
          </cell>
          <cell r="K24">
            <v>23.246400000000001</v>
          </cell>
          <cell r="L24">
            <v>170</v>
          </cell>
          <cell r="M24">
            <v>1000</v>
          </cell>
          <cell r="N24">
            <v>54.631598871223069</v>
          </cell>
          <cell r="O24">
            <v>4.3012251359350264</v>
          </cell>
          <cell r="P24">
            <v>9.0136000000000003</v>
          </cell>
          <cell r="Q24">
            <v>13.159800000000001</v>
          </cell>
          <cell r="R24">
            <v>21.355799999999999</v>
          </cell>
          <cell r="T24">
            <v>170</v>
          </cell>
          <cell r="U24">
            <v>1000</v>
          </cell>
          <cell r="W24">
            <v>170</v>
          </cell>
          <cell r="Y24">
            <v>170</v>
          </cell>
        </row>
        <row r="25">
          <cell r="A25" t="str">
            <v>229  Колбаса Молочная Дугушка, в/у, ВЕС, ТМ Стародворье   ПОКОМ</v>
          </cell>
          <cell r="B25" t="str">
            <v>кг</v>
          </cell>
          <cell r="C25">
            <v>13.12</v>
          </cell>
          <cell r="D25">
            <v>653.30799999999999</v>
          </cell>
          <cell r="E25">
            <v>378.42500000000001</v>
          </cell>
          <cell r="F25">
            <v>277.50700000000001</v>
          </cell>
          <cell r="G25">
            <v>1</v>
          </cell>
          <cell r="J25">
            <v>300</v>
          </cell>
          <cell r="K25">
            <v>75.685000000000002</v>
          </cell>
          <cell r="L25">
            <v>330</v>
          </cell>
          <cell r="M25">
            <v>1000</v>
          </cell>
          <cell r="N25">
            <v>25.203237101142896</v>
          </cell>
          <cell r="O25">
            <v>7.6304023254277604</v>
          </cell>
          <cell r="P25">
            <v>17.7986</v>
          </cell>
          <cell r="Q25">
            <v>38.512</v>
          </cell>
          <cell r="R25">
            <v>40.135000000000005</v>
          </cell>
          <cell r="T25">
            <v>330</v>
          </cell>
          <cell r="U25">
            <v>1000</v>
          </cell>
          <cell r="W25">
            <v>330</v>
          </cell>
          <cell r="Y25">
            <v>330</v>
          </cell>
        </row>
        <row r="26">
          <cell r="A26" t="str">
            <v>230  Колбаса Молочная Особая ТМ Особый рецепт, п/а, ВЕС. ПОКОМ</v>
          </cell>
          <cell r="B26" t="str">
            <v>кг</v>
          </cell>
          <cell r="C26">
            <v>2.629</v>
          </cell>
          <cell r="D26">
            <v>1164.7349999999999</v>
          </cell>
          <cell r="E26">
            <v>587.80399999999997</v>
          </cell>
          <cell r="F26">
            <v>574.25400000000002</v>
          </cell>
          <cell r="G26">
            <v>1</v>
          </cell>
          <cell r="J26">
            <v>1000</v>
          </cell>
          <cell r="K26">
            <v>117.5608</v>
          </cell>
          <cell r="N26">
            <v>13.390977264530353</v>
          </cell>
          <cell r="O26">
            <v>13.390977264530353</v>
          </cell>
          <cell r="P26">
            <v>31.947199999999999</v>
          </cell>
          <cell r="Q26">
            <v>108.76400000000001</v>
          </cell>
          <cell r="R26">
            <v>85.263199999999998</v>
          </cell>
          <cell r="T26">
            <v>0</v>
          </cell>
          <cell r="U26">
            <v>0</v>
          </cell>
          <cell r="W26">
            <v>0</v>
          </cell>
          <cell r="Y26">
            <v>0</v>
          </cell>
        </row>
        <row r="27">
          <cell r="A27" t="str">
            <v>235  Колбаса Особая ТМ Особый рецепт, ВЕС, ТМ Стародворье ПОКОМ</v>
          </cell>
          <cell r="B27" t="str">
            <v>кг</v>
          </cell>
          <cell r="D27">
            <v>613.16899999999998</v>
          </cell>
          <cell r="E27">
            <v>425.916</v>
          </cell>
          <cell r="F27">
            <v>187.25299999999999</v>
          </cell>
          <cell r="G27">
            <v>1</v>
          </cell>
          <cell r="J27">
            <v>500</v>
          </cell>
          <cell r="K27">
            <v>85.183199999999999</v>
          </cell>
          <cell r="L27">
            <v>0</v>
          </cell>
          <cell r="M27">
            <v>335</v>
          </cell>
          <cell r="N27">
            <v>12.000640971459161</v>
          </cell>
          <cell r="O27">
            <v>8.0679406267902589</v>
          </cell>
          <cell r="P27">
            <v>9.8262</v>
          </cell>
          <cell r="Q27">
            <v>21.605399999999999</v>
          </cell>
          <cell r="R27">
            <v>21.6008</v>
          </cell>
          <cell r="T27">
            <v>0</v>
          </cell>
          <cell r="U27">
            <v>335</v>
          </cell>
          <cell r="W27">
            <v>0</v>
          </cell>
          <cell r="X27">
            <v>335</v>
          </cell>
          <cell r="Y27">
            <v>335</v>
          </cell>
        </row>
        <row r="28">
          <cell r="A28" t="str">
            <v>236  Колбаса Рубленая ЗАПЕЧ. Дугушка ТМ Стародворье, вектор, в/к    ПОКОМ</v>
          </cell>
          <cell r="B28" t="str">
            <v>кг</v>
          </cell>
          <cell r="C28">
            <v>76.55</v>
          </cell>
          <cell r="D28">
            <v>205.86199999999999</v>
          </cell>
          <cell r="E28">
            <v>267.24400000000003</v>
          </cell>
          <cell r="F28">
            <v>3.5329999999999999</v>
          </cell>
          <cell r="G28">
            <v>1</v>
          </cell>
          <cell r="J28">
            <v>150</v>
          </cell>
          <cell r="K28">
            <v>53.448800000000006</v>
          </cell>
          <cell r="L28">
            <v>490</v>
          </cell>
          <cell r="M28">
            <v>800</v>
          </cell>
          <cell r="N28">
            <v>27.007771923785</v>
          </cell>
          <cell r="O28">
            <v>2.8725247339509954</v>
          </cell>
          <cell r="P28">
            <v>14.2494</v>
          </cell>
          <cell r="Q28">
            <v>33.775799999999997</v>
          </cell>
          <cell r="R28">
            <v>36.434800000000003</v>
          </cell>
          <cell r="T28">
            <v>490</v>
          </cell>
          <cell r="U28">
            <v>800</v>
          </cell>
          <cell r="W28">
            <v>490</v>
          </cell>
          <cell r="Y28">
            <v>490</v>
          </cell>
        </row>
        <row r="29">
          <cell r="A29" t="str">
            <v>239  Колбаса Салями запеч Дугушка, оболочка вектор, ВЕС, ТМ Стародворье  ПОКОМ</v>
          </cell>
          <cell r="B29" t="str">
            <v>кг</v>
          </cell>
          <cell r="C29">
            <v>177.80799999999999</v>
          </cell>
          <cell r="D29">
            <v>198.87700000000001</v>
          </cell>
          <cell r="E29">
            <v>214.29300000000001</v>
          </cell>
          <cell r="F29">
            <v>155.30699999999999</v>
          </cell>
          <cell r="G29">
            <v>1</v>
          </cell>
          <cell r="J29">
            <v>0</v>
          </cell>
          <cell r="K29">
            <v>42.858600000000003</v>
          </cell>
          <cell r="L29">
            <v>350</v>
          </cell>
          <cell r="M29">
            <v>800</v>
          </cell>
          <cell r="N29">
            <v>30.456127824987281</v>
          </cell>
          <cell r="O29">
            <v>3.6237067939690046</v>
          </cell>
          <cell r="P29">
            <v>3.4962000000000004</v>
          </cell>
          <cell r="Q29">
            <v>14.428000000000001</v>
          </cell>
          <cell r="R29">
            <v>22.1464</v>
          </cell>
          <cell r="T29">
            <v>350</v>
          </cell>
          <cell r="U29">
            <v>800</v>
          </cell>
          <cell r="W29">
            <v>350</v>
          </cell>
          <cell r="Y29">
            <v>350</v>
          </cell>
        </row>
        <row r="30">
          <cell r="A30" t="str">
            <v>242  Колбаса Сервелат ЗАПЕЧ.Дугушка ТМ Стародворье, вектор, в/к     ПОКОМ</v>
          </cell>
          <cell r="B30" t="str">
            <v>кг</v>
          </cell>
          <cell r="D30">
            <v>406.50400000000002</v>
          </cell>
          <cell r="E30">
            <v>294.71800000000002</v>
          </cell>
          <cell r="F30">
            <v>111.71599999999999</v>
          </cell>
          <cell r="G30">
            <v>1</v>
          </cell>
          <cell r="J30">
            <v>300</v>
          </cell>
          <cell r="K30">
            <v>58.943600000000004</v>
          </cell>
          <cell r="L30">
            <v>290</v>
          </cell>
          <cell r="M30">
            <v>1000</v>
          </cell>
          <cell r="N30">
            <v>28.870242061903241</v>
          </cell>
          <cell r="O30">
            <v>6.984914392741536</v>
          </cell>
          <cell r="P30">
            <v>10.584999999999999</v>
          </cell>
          <cell r="Q30">
            <v>43.004399999999997</v>
          </cell>
          <cell r="R30">
            <v>18.834800000000001</v>
          </cell>
          <cell r="T30">
            <v>290</v>
          </cell>
          <cell r="U30">
            <v>1000</v>
          </cell>
          <cell r="W30">
            <v>290</v>
          </cell>
          <cell r="Y30">
            <v>290</v>
          </cell>
        </row>
        <row r="31">
          <cell r="A31" t="str">
            <v>243  Колбаса Сервелат Зернистый, ВЕС.  ПОКОМ</v>
          </cell>
          <cell r="B31" t="str">
            <v>кг</v>
          </cell>
          <cell r="C31">
            <v>2.0499999999999998</v>
          </cell>
          <cell r="D31">
            <v>37.204000000000001</v>
          </cell>
          <cell r="E31">
            <v>39.243000000000002</v>
          </cell>
          <cell r="F31">
            <v>-0.7</v>
          </cell>
          <cell r="G31">
            <v>1</v>
          </cell>
          <cell r="J31">
            <v>50</v>
          </cell>
          <cell r="K31">
            <v>7.8486000000000002</v>
          </cell>
          <cell r="L31">
            <v>0</v>
          </cell>
          <cell r="M31">
            <v>45</v>
          </cell>
          <cell r="N31">
            <v>12.014881634941263</v>
          </cell>
          <cell r="O31">
            <v>6.2813750222969693</v>
          </cell>
          <cell r="P31">
            <v>0.69720000000000004</v>
          </cell>
          <cell r="Q31">
            <v>9.1598000000000006</v>
          </cell>
          <cell r="R31">
            <v>8.5876000000000001</v>
          </cell>
          <cell r="T31">
            <v>0</v>
          </cell>
          <cell r="U31">
            <v>45</v>
          </cell>
          <cell r="W31">
            <v>0</v>
          </cell>
          <cell r="X31">
            <v>45</v>
          </cell>
          <cell r="Y31">
            <v>45</v>
          </cell>
        </row>
        <row r="32">
          <cell r="A32" t="str">
            <v>244  Колбаса Сервелат Кремлевский, ВЕС. ПОКОМ</v>
          </cell>
          <cell r="B32" t="str">
            <v>кг</v>
          </cell>
          <cell r="D32">
            <v>51.932000000000002</v>
          </cell>
          <cell r="E32">
            <v>51.904000000000003</v>
          </cell>
          <cell r="G32">
            <v>1</v>
          </cell>
          <cell r="J32">
            <v>50</v>
          </cell>
          <cell r="K32">
            <v>10.380800000000001</v>
          </cell>
          <cell r="L32">
            <v>0</v>
          </cell>
          <cell r="M32">
            <v>75</v>
          </cell>
          <cell r="N32">
            <v>12.041461159062884</v>
          </cell>
          <cell r="O32">
            <v>4.816584463625154</v>
          </cell>
          <cell r="P32">
            <v>3.3348</v>
          </cell>
          <cell r="Q32">
            <v>14.7506</v>
          </cell>
          <cell r="R32">
            <v>7.3676000000000004</v>
          </cell>
          <cell r="T32">
            <v>0</v>
          </cell>
          <cell r="U32">
            <v>75</v>
          </cell>
          <cell r="W32">
            <v>0</v>
          </cell>
          <cell r="X32">
            <v>75</v>
          </cell>
          <cell r="Y32">
            <v>75</v>
          </cell>
        </row>
        <row r="33">
          <cell r="A33" t="str">
            <v>247  Сардельки Нежные, ВЕС.  ПОКОМ</v>
          </cell>
          <cell r="B33" t="str">
            <v>кг</v>
          </cell>
          <cell r="C33">
            <v>176.37200000000001</v>
          </cell>
          <cell r="D33">
            <v>306.37099999999998</v>
          </cell>
          <cell r="E33">
            <v>120.98099999999999</v>
          </cell>
          <cell r="F33">
            <v>357.78699999999998</v>
          </cell>
          <cell r="G33">
            <v>1</v>
          </cell>
          <cell r="J33">
            <v>200</v>
          </cell>
          <cell r="K33">
            <v>24.196199999999997</v>
          </cell>
          <cell r="N33">
            <v>23.052669427430757</v>
          </cell>
          <cell r="O33">
            <v>23.052669427430757</v>
          </cell>
          <cell r="P33">
            <v>4.2652000000000001</v>
          </cell>
          <cell r="Q33">
            <v>14.061000000000002</v>
          </cell>
          <cell r="R33">
            <v>16.049399999999999</v>
          </cell>
          <cell r="T33">
            <v>0</v>
          </cell>
          <cell r="U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>248  Сардельки Сочные ТМ Особый рецепт,   ПОКОМ</v>
          </cell>
          <cell r="B34" t="str">
            <v>кг</v>
          </cell>
          <cell r="C34">
            <v>145.60900000000001</v>
          </cell>
          <cell r="D34">
            <v>303.12700000000001</v>
          </cell>
          <cell r="E34">
            <v>118.953</v>
          </cell>
          <cell r="F34">
            <v>327.22300000000001</v>
          </cell>
          <cell r="G34">
            <v>1</v>
          </cell>
          <cell r="J34">
            <v>200</v>
          </cell>
          <cell r="K34">
            <v>23.790600000000001</v>
          </cell>
          <cell r="N34">
            <v>22.16097954654359</v>
          </cell>
          <cell r="O34">
            <v>22.16097954654359</v>
          </cell>
          <cell r="P34">
            <v>7.0377999999999998</v>
          </cell>
          <cell r="Q34">
            <v>1.0336000000000001</v>
          </cell>
          <cell r="R34">
            <v>13.153200000000002</v>
          </cell>
          <cell r="T34">
            <v>0</v>
          </cell>
          <cell r="U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250  Сардельки стародворские с говядиной в обол. NDX, ВЕС. ПОКОМ</v>
          </cell>
          <cell r="B35" t="str">
            <v>кг</v>
          </cell>
          <cell r="C35">
            <v>314.50599999999997</v>
          </cell>
          <cell r="D35">
            <v>311.05599999999998</v>
          </cell>
          <cell r="E35">
            <v>227.679</v>
          </cell>
          <cell r="F35">
            <v>389.83699999999999</v>
          </cell>
          <cell r="G35">
            <v>1</v>
          </cell>
          <cell r="J35">
            <v>100</v>
          </cell>
          <cell r="K35">
            <v>45.535800000000002</v>
          </cell>
          <cell r="L35">
            <v>0</v>
          </cell>
          <cell r="M35">
            <v>60</v>
          </cell>
          <cell r="N35">
            <v>12.074829035615933</v>
          </cell>
          <cell r="O35">
            <v>10.75718445706455</v>
          </cell>
          <cell r="P35">
            <v>13.6714</v>
          </cell>
          <cell r="Q35">
            <v>30.455000000000002</v>
          </cell>
          <cell r="R35">
            <v>27.337200000000003</v>
          </cell>
          <cell r="T35">
            <v>0</v>
          </cell>
          <cell r="U35">
            <v>60</v>
          </cell>
          <cell r="W35">
            <v>0</v>
          </cell>
          <cell r="X35">
            <v>60</v>
          </cell>
          <cell r="Y35">
            <v>60</v>
          </cell>
        </row>
        <row r="36">
          <cell r="A36" t="str">
            <v>255  Сосиски Молочные для завтрака ТМ Особый рецепт, п/а МГС, ВЕС, ТМ Стародворье  ПОКОМ</v>
          </cell>
          <cell r="B36" t="str">
            <v>кг</v>
          </cell>
          <cell r="C36">
            <v>145.32300000000001</v>
          </cell>
          <cell r="D36">
            <v>304.54599999999999</v>
          </cell>
          <cell r="E36">
            <v>224.90299999999999</v>
          </cell>
          <cell r="F36">
            <v>217.96600000000001</v>
          </cell>
          <cell r="G36">
            <v>1</v>
          </cell>
          <cell r="J36">
            <v>300</v>
          </cell>
          <cell r="K36">
            <v>44.980599999999995</v>
          </cell>
          <cell r="L36">
            <v>0</v>
          </cell>
          <cell r="M36">
            <v>25</v>
          </cell>
          <cell r="N36">
            <v>12.071115102955497</v>
          </cell>
          <cell r="O36">
            <v>11.515319937928798</v>
          </cell>
          <cell r="P36">
            <v>10.007</v>
          </cell>
          <cell r="Q36">
            <v>46.209400000000002</v>
          </cell>
          <cell r="R36">
            <v>46.642800000000001</v>
          </cell>
          <cell r="T36">
            <v>0</v>
          </cell>
          <cell r="U36">
            <v>25</v>
          </cell>
          <cell r="W36">
            <v>0</v>
          </cell>
          <cell r="X36">
            <v>25</v>
          </cell>
          <cell r="Y36">
            <v>25</v>
          </cell>
        </row>
        <row r="37">
          <cell r="A37" t="str">
            <v>257  Сосиски Молочные оригинальные ТМ Особый рецепт, ВЕС.   ПОКОМ</v>
          </cell>
          <cell r="B37" t="str">
            <v>кг</v>
          </cell>
          <cell r="C37">
            <v>1.37</v>
          </cell>
          <cell r="D37">
            <v>310.90499999999997</v>
          </cell>
          <cell r="E37">
            <v>43.774000000000001</v>
          </cell>
          <cell r="F37">
            <v>267.11399999999998</v>
          </cell>
          <cell r="G37">
            <v>1</v>
          </cell>
          <cell r="J37">
            <v>300</v>
          </cell>
          <cell r="K37">
            <v>8.7547999999999995</v>
          </cell>
          <cell r="N37">
            <v>64.777493489285888</v>
          </cell>
          <cell r="O37">
            <v>64.777493489285888</v>
          </cell>
          <cell r="P37">
            <v>2.7625999999999999</v>
          </cell>
          <cell r="Q37">
            <v>12.072799999999999</v>
          </cell>
          <cell r="R37">
            <v>20.915399999999998</v>
          </cell>
          <cell r="T37">
            <v>0</v>
          </cell>
          <cell r="U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A38" t="str">
            <v>266  Колбаса Филейбургская с сочным окороком, ВЕС, ТМ Баварушка  ПОКОМ</v>
          </cell>
          <cell r="B38" t="str">
            <v>кг</v>
          </cell>
          <cell r="D38">
            <v>103.374</v>
          </cell>
          <cell r="E38">
            <v>63.893000000000001</v>
          </cell>
          <cell r="F38">
            <v>39.481000000000002</v>
          </cell>
          <cell r="G38">
            <v>1</v>
          </cell>
          <cell r="J38">
            <v>50</v>
          </cell>
          <cell r="K38">
            <v>12.778600000000001</v>
          </cell>
          <cell r="L38">
            <v>0</v>
          </cell>
          <cell r="M38">
            <v>65</v>
          </cell>
          <cell r="N38">
            <v>12.089039487893821</v>
          </cell>
          <cell r="O38">
            <v>7.0024102796863499</v>
          </cell>
          <cell r="P38">
            <v>6.5743999999999998</v>
          </cell>
          <cell r="Q38">
            <v>11.0246</v>
          </cell>
          <cell r="R38">
            <v>3.1429999999999998</v>
          </cell>
          <cell r="T38">
            <v>0</v>
          </cell>
          <cell r="U38">
            <v>65</v>
          </cell>
          <cell r="W38">
            <v>0</v>
          </cell>
          <cell r="X38">
            <v>65</v>
          </cell>
          <cell r="Y38">
            <v>65</v>
          </cell>
        </row>
        <row r="39">
          <cell r="A39" t="str">
            <v>267  Колбаса Салями Филейбургская зернистая, оболочка фиброуз, ВЕС, ТМ Баварушка  ПОКОМ</v>
          </cell>
          <cell r="B39" t="str">
            <v>кг</v>
          </cell>
          <cell r="C39">
            <v>12.993</v>
          </cell>
          <cell r="E39">
            <v>10.843999999999999</v>
          </cell>
          <cell r="G39">
            <v>1</v>
          </cell>
          <cell r="J39">
            <v>50</v>
          </cell>
          <cell r="K39">
            <v>2.1688000000000001</v>
          </cell>
          <cell r="N39">
            <v>23.054223533751383</v>
          </cell>
          <cell r="O39">
            <v>23.054223533751383</v>
          </cell>
          <cell r="P39">
            <v>0</v>
          </cell>
          <cell r="Q39">
            <v>3.7752000000000003</v>
          </cell>
          <cell r="R39">
            <v>3.8948</v>
          </cell>
          <cell r="T39">
            <v>0</v>
          </cell>
          <cell r="U39">
            <v>0</v>
          </cell>
          <cell r="W39">
            <v>0</v>
          </cell>
          <cell r="X39">
            <v>0</v>
          </cell>
          <cell r="Y39">
            <v>0</v>
          </cell>
        </row>
        <row r="40">
          <cell r="A40" t="str">
            <v>272  Колбаса Сервелат Филедворский, фиброуз, в/у 0,35 кг срез,  ПОКОМ</v>
          </cell>
          <cell r="B40" t="str">
            <v>шт</v>
          </cell>
          <cell r="C40">
            <v>1</v>
          </cell>
          <cell r="D40">
            <v>56</v>
          </cell>
          <cell r="E40">
            <v>54</v>
          </cell>
          <cell r="F40">
            <v>2</v>
          </cell>
          <cell r="G40">
            <v>0.35</v>
          </cell>
          <cell r="J40">
            <v>0</v>
          </cell>
          <cell r="K40">
            <v>10.8</v>
          </cell>
          <cell r="L40">
            <v>0</v>
          </cell>
          <cell r="M40">
            <v>130</v>
          </cell>
          <cell r="N40">
            <v>12.222222222222221</v>
          </cell>
          <cell r="O40">
            <v>0.18518518518518517</v>
          </cell>
          <cell r="P40">
            <v>0</v>
          </cell>
          <cell r="Q40">
            <v>0.2</v>
          </cell>
          <cell r="R40">
            <v>10.8</v>
          </cell>
          <cell r="T40">
            <v>0</v>
          </cell>
          <cell r="U40">
            <v>45.5</v>
          </cell>
          <cell r="W40">
            <v>0</v>
          </cell>
          <cell r="Y40">
            <v>0</v>
          </cell>
        </row>
        <row r="41">
          <cell r="A41" t="str">
            <v>273  Сосиски Сочинки с сочной грудинкой, МГС 0.4кг,   ПОКОМ</v>
          </cell>
          <cell r="B41" t="str">
            <v>шт</v>
          </cell>
          <cell r="G41">
            <v>0.4</v>
          </cell>
          <cell r="J41">
            <v>200</v>
          </cell>
          <cell r="K41">
            <v>0</v>
          </cell>
          <cell r="M41">
            <v>1000</v>
          </cell>
          <cell r="N41" t="e">
            <v>#DIV/0!</v>
          </cell>
          <cell r="O41" t="e">
            <v>#DIV/0!</v>
          </cell>
          <cell r="P41">
            <v>1.4</v>
          </cell>
          <cell r="Q41">
            <v>24</v>
          </cell>
          <cell r="R41">
            <v>0</v>
          </cell>
          <cell r="T41">
            <v>0</v>
          </cell>
          <cell r="U41">
            <v>400</v>
          </cell>
          <cell r="W41">
            <v>0</v>
          </cell>
          <cell r="Y41">
            <v>0</v>
          </cell>
        </row>
        <row r="42">
          <cell r="A42" t="str">
            <v>276  Колбаса Сливушка ТМ Вязанка в оболочке полиамид 0,45 кг  ПОКОМ</v>
          </cell>
          <cell r="B42" t="str">
            <v>шт</v>
          </cell>
          <cell r="C42">
            <v>3</v>
          </cell>
          <cell r="G42">
            <v>0.45</v>
          </cell>
          <cell r="J42">
            <v>0</v>
          </cell>
          <cell r="K42">
            <v>0</v>
          </cell>
          <cell r="L42">
            <v>0</v>
          </cell>
          <cell r="M42">
            <v>100</v>
          </cell>
          <cell r="N42" t="e">
            <v>#DIV/0!</v>
          </cell>
          <cell r="O42" t="e">
            <v>#DIV/0!</v>
          </cell>
          <cell r="P42">
            <v>7</v>
          </cell>
          <cell r="Q42">
            <v>9.4</v>
          </cell>
          <cell r="R42">
            <v>0</v>
          </cell>
          <cell r="T42">
            <v>0</v>
          </cell>
          <cell r="U42">
            <v>45</v>
          </cell>
          <cell r="W42">
            <v>0</v>
          </cell>
          <cell r="X42">
            <v>100</v>
          </cell>
          <cell r="Y42">
            <v>100</v>
          </cell>
        </row>
        <row r="43">
          <cell r="A43" t="str">
            <v>283  Сосиски Сочинки, ВЕС, ТМ Стародворье ПОКОМ</v>
          </cell>
          <cell r="B43" t="str">
            <v>кг</v>
          </cell>
          <cell r="C43">
            <v>52.603999999999999</v>
          </cell>
          <cell r="D43">
            <v>308.43400000000003</v>
          </cell>
          <cell r="E43">
            <v>346.09300000000002</v>
          </cell>
          <cell r="F43">
            <v>9.6389999999999993</v>
          </cell>
          <cell r="G43">
            <v>1</v>
          </cell>
          <cell r="J43">
            <v>200</v>
          </cell>
          <cell r="K43">
            <v>69.218600000000009</v>
          </cell>
          <cell r="L43">
            <v>0</v>
          </cell>
          <cell r="M43">
            <v>620</v>
          </cell>
          <cell r="N43">
            <v>11.985781278442499</v>
          </cell>
          <cell r="O43">
            <v>3.0286512584767675</v>
          </cell>
          <cell r="P43">
            <v>0</v>
          </cell>
          <cell r="Q43">
            <v>21.8476</v>
          </cell>
          <cell r="R43">
            <v>52.145200000000003</v>
          </cell>
          <cell r="T43">
            <v>0</v>
          </cell>
          <cell r="U43">
            <v>620</v>
          </cell>
          <cell r="W43">
            <v>0</v>
          </cell>
          <cell r="X43">
            <v>620</v>
          </cell>
          <cell r="Y43">
            <v>620</v>
          </cell>
        </row>
        <row r="44">
          <cell r="A44" t="str">
            <v>296  Колбаса Мясорубская с рубленой грудинкой 0,35кг срез ТМ Стародворье  ПОКОМ</v>
          </cell>
          <cell r="B44" t="str">
            <v>шт</v>
          </cell>
          <cell r="D44">
            <v>102</v>
          </cell>
          <cell r="G44">
            <v>0.35</v>
          </cell>
          <cell r="J44">
            <v>50</v>
          </cell>
          <cell r="K44">
            <v>0</v>
          </cell>
          <cell r="N44" t="e">
            <v>#DIV/0!</v>
          </cell>
          <cell r="O44" t="e">
            <v>#DIV/0!</v>
          </cell>
          <cell r="P44">
            <v>0</v>
          </cell>
          <cell r="Q44">
            <v>1.6</v>
          </cell>
          <cell r="R44">
            <v>20.399999999999999</v>
          </cell>
          <cell r="T44">
            <v>0</v>
          </cell>
          <cell r="U44">
            <v>0</v>
          </cell>
          <cell r="W44">
            <v>0</v>
          </cell>
          <cell r="X44">
            <v>0</v>
          </cell>
          <cell r="Y44">
            <v>0</v>
          </cell>
        </row>
        <row r="45">
          <cell r="A45" t="str">
            <v>297  Колбаса Мясорубская с рубленой грудинкой ВЕС ТМ Стародворье  ПОКОМ</v>
          </cell>
          <cell r="B45" t="str">
            <v>кг</v>
          </cell>
          <cell r="C45">
            <v>175.614</v>
          </cell>
          <cell r="D45">
            <v>2.5999999999999999E-2</v>
          </cell>
          <cell r="E45">
            <v>53.107999999999997</v>
          </cell>
          <cell r="F45">
            <v>119.67</v>
          </cell>
          <cell r="G45">
            <v>1</v>
          </cell>
          <cell r="J45">
            <v>0</v>
          </cell>
          <cell r="K45">
            <v>10.621599999999999</v>
          </cell>
          <cell r="L45">
            <v>10</v>
          </cell>
          <cell r="N45">
            <v>12.208141899525497</v>
          </cell>
          <cell r="O45">
            <v>11.266664156059353</v>
          </cell>
          <cell r="P45">
            <v>0</v>
          </cell>
          <cell r="Q45">
            <v>0</v>
          </cell>
          <cell r="R45">
            <v>5.8803999999999998</v>
          </cell>
          <cell r="T45">
            <v>10</v>
          </cell>
          <cell r="U45">
            <v>0</v>
          </cell>
          <cell r="W45">
            <v>10</v>
          </cell>
          <cell r="Y45">
            <v>10</v>
          </cell>
        </row>
        <row r="46">
          <cell r="A46" t="str">
            <v>301  Сосиски Сочинки по-баварски с сыром,  0.4кг, ТМ Стародворье  ПОКОМ</v>
          </cell>
          <cell r="B46" t="str">
            <v>шт</v>
          </cell>
          <cell r="D46">
            <v>354</v>
          </cell>
          <cell r="E46">
            <v>329</v>
          </cell>
          <cell r="F46">
            <v>13</v>
          </cell>
          <cell r="G46">
            <v>0.4</v>
          </cell>
          <cell r="J46">
            <v>100</v>
          </cell>
          <cell r="K46">
            <v>65.8</v>
          </cell>
          <cell r="L46">
            <v>670</v>
          </cell>
          <cell r="M46">
            <v>1000</v>
          </cell>
          <cell r="N46">
            <v>27.097264437689972</v>
          </cell>
          <cell r="O46">
            <v>1.7173252279635258</v>
          </cell>
          <cell r="P46">
            <v>20</v>
          </cell>
          <cell r="Q46">
            <v>56.6</v>
          </cell>
          <cell r="R46">
            <v>40.799999999999997</v>
          </cell>
          <cell r="T46">
            <v>268</v>
          </cell>
          <cell r="U46">
            <v>400</v>
          </cell>
          <cell r="W46">
            <v>670</v>
          </cell>
          <cell r="Y46">
            <v>670</v>
          </cell>
        </row>
        <row r="47">
          <cell r="A47" t="str">
            <v>302  Сосиски Сочинки по-баварски,  0.4кг, ТМ Стародворье  ПОКОМ</v>
          </cell>
          <cell r="B47" t="str">
            <v>шт</v>
          </cell>
          <cell r="D47">
            <v>204</v>
          </cell>
          <cell r="E47">
            <v>192</v>
          </cell>
          <cell r="G47">
            <v>0.4</v>
          </cell>
          <cell r="J47">
            <v>100</v>
          </cell>
          <cell r="K47">
            <v>38.4</v>
          </cell>
          <cell r="L47">
            <v>360</v>
          </cell>
          <cell r="M47">
            <v>1000</v>
          </cell>
          <cell r="N47">
            <v>38.020833333333336</v>
          </cell>
          <cell r="O47">
            <v>2.604166666666667</v>
          </cell>
          <cell r="P47">
            <v>21.2</v>
          </cell>
          <cell r="Q47">
            <v>56</v>
          </cell>
          <cell r="R47">
            <v>40.799999999999997</v>
          </cell>
          <cell r="T47">
            <v>144</v>
          </cell>
          <cell r="U47">
            <v>400</v>
          </cell>
          <cell r="W47">
            <v>360</v>
          </cell>
          <cell r="Y47">
            <v>360</v>
          </cell>
        </row>
        <row r="48">
          <cell r="A48" t="str">
            <v>312  Ветчина Филейская ТМ Вязанка ТС Столичная ВЕС  ПОКОМ</v>
          </cell>
          <cell r="B48" t="str">
            <v>кг</v>
          </cell>
          <cell r="C48">
            <v>162.73699999999999</v>
          </cell>
          <cell r="D48">
            <v>204.86</v>
          </cell>
          <cell r="E48">
            <v>283.27199999999999</v>
          </cell>
          <cell r="F48">
            <v>70.840999999999994</v>
          </cell>
          <cell r="G48">
            <v>1</v>
          </cell>
          <cell r="J48">
            <v>100</v>
          </cell>
          <cell r="K48">
            <v>56.654399999999995</v>
          </cell>
          <cell r="L48">
            <v>500</v>
          </cell>
          <cell r="M48">
            <v>500</v>
          </cell>
          <cell r="N48">
            <v>20.666373662063318</v>
          </cell>
          <cell r="O48">
            <v>3.0154939422180806</v>
          </cell>
          <cell r="P48">
            <v>0</v>
          </cell>
          <cell r="Q48">
            <v>0</v>
          </cell>
          <cell r="R48">
            <v>32.936999999999998</v>
          </cell>
          <cell r="T48">
            <v>500</v>
          </cell>
          <cell r="U48">
            <v>500</v>
          </cell>
          <cell r="W48">
            <v>500</v>
          </cell>
          <cell r="Y48">
            <v>500</v>
          </cell>
        </row>
        <row r="49">
          <cell r="A49" t="str">
            <v>313 Колбаса вареная Молокуша ТМ Вязанка в оболочке полиамид. ВЕС  ПОКОМ</v>
          </cell>
          <cell r="B49" t="str">
            <v>кг</v>
          </cell>
          <cell r="C49">
            <v>116.602</v>
          </cell>
          <cell r="D49">
            <v>309.887</v>
          </cell>
          <cell r="E49">
            <v>261.30599999999998</v>
          </cell>
          <cell r="F49">
            <v>158.374</v>
          </cell>
          <cell r="G49">
            <v>1</v>
          </cell>
          <cell r="J49">
            <v>0</v>
          </cell>
          <cell r="K49">
            <v>52.261199999999995</v>
          </cell>
          <cell r="L49">
            <v>0</v>
          </cell>
          <cell r="M49">
            <v>470</v>
          </cell>
          <cell r="N49">
            <v>12.023719317581687</v>
          </cell>
          <cell r="O49">
            <v>3.0304317543416532</v>
          </cell>
          <cell r="P49">
            <v>10.737</v>
          </cell>
          <cell r="Q49">
            <v>21.959600000000002</v>
          </cell>
          <cell r="R49">
            <v>39.333600000000004</v>
          </cell>
          <cell r="T49">
            <v>0</v>
          </cell>
          <cell r="U49">
            <v>470</v>
          </cell>
          <cell r="W49">
            <v>0</v>
          </cell>
          <cell r="X49">
            <v>470</v>
          </cell>
          <cell r="Y49">
            <v>470</v>
          </cell>
        </row>
        <row r="50">
          <cell r="A50" t="str">
            <v>314 Колбаса вареная Филейская ТМ Вязанка ТС Классическая в оболочке полиамид.  ПОКОМ</v>
          </cell>
          <cell r="B50" t="str">
            <v>кг</v>
          </cell>
          <cell r="C50">
            <v>126.741</v>
          </cell>
          <cell r="D50">
            <v>205.85400000000001</v>
          </cell>
          <cell r="E50">
            <v>146.43199999999999</v>
          </cell>
          <cell r="F50">
            <v>183.45400000000001</v>
          </cell>
          <cell r="G50">
            <v>1</v>
          </cell>
          <cell r="J50">
            <v>0</v>
          </cell>
          <cell r="K50">
            <v>29.286399999999997</v>
          </cell>
          <cell r="L50">
            <v>160</v>
          </cell>
          <cell r="M50">
            <v>1500</v>
          </cell>
          <cell r="N50">
            <v>62.945735904720287</v>
          </cell>
          <cell r="O50">
            <v>6.26413625437063</v>
          </cell>
          <cell r="P50">
            <v>0</v>
          </cell>
          <cell r="Q50">
            <v>9.8819999999999997</v>
          </cell>
          <cell r="R50">
            <v>16.2166</v>
          </cell>
          <cell r="T50">
            <v>160</v>
          </cell>
          <cell r="U50">
            <v>1500</v>
          </cell>
          <cell r="W50">
            <v>160</v>
          </cell>
          <cell r="Y50">
            <v>160</v>
          </cell>
        </row>
        <row r="51">
          <cell r="A51" t="str">
            <v>325 Колбаса Сервелат Мясорубский ТМ Стародворье с мелкорубленным окороком 0,35 кг  ПОКОМ</v>
          </cell>
          <cell r="B51" t="str">
            <v>шт</v>
          </cell>
          <cell r="C51">
            <v>24</v>
          </cell>
          <cell r="D51">
            <v>54</v>
          </cell>
          <cell r="E51">
            <v>58</v>
          </cell>
          <cell r="F51">
            <v>20</v>
          </cell>
          <cell r="G51">
            <v>0.35</v>
          </cell>
          <cell r="J51">
            <v>30.000000000000004</v>
          </cell>
          <cell r="K51">
            <v>11.6</v>
          </cell>
          <cell r="L51">
            <v>0</v>
          </cell>
          <cell r="M51">
            <v>90</v>
          </cell>
          <cell r="N51">
            <v>12.068965517241379</v>
          </cell>
          <cell r="O51">
            <v>4.3103448275862073</v>
          </cell>
          <cell r="P51">
            <v>0</v>
          </cell>
          <cell r="Q51">
            <v>0</v>
          </cell>
          <cell r="R51">
            <v>6</v>
          </cell>
          <cell r="T51">
            <v>0</v>
          </cell>
          <cell r="U51">
            <v>31.499999999999996</v>
          </cell>
          <cell r="W51">
            <v>0</v>
          </cell>
          <cell r="X51">
            <v>90</v>
          </cell>
          <cell r="Y51">
            <v>90</v>
          </cell>
        </row>
        <row r="52">
          <cell r="A52" t="str">
            <v>344 Колбаса Салями Финская ТМ Стародворски колбасы ТС Вязанка в оболочке фиброуз в вак 0,35 кг ПОКОМ</v>
          </cell>
          <cell r="B52" t="str">
            <v>шт</v>
          </cell>
          <cell r="C52">
            <v>18</v>
          </cell>
          <cell r="D52">
            <v>56</v>
          </cell>
          <cell r="E52">
            <v>13</v>
          </cell>
          <cell r="F52">
            <v>61</v>
          </cell>
          <cell r="G52">
            <v>0.35</v>
          </cell>
          <cell r="J52">
            <v>30.000000000000004</v>
          </cell>
          <cell r="K52">
            <v>2.6</v>
          </cell>
          <cell r="N52">
            <v>35</v>
          </cell>
          <cell r="O52">
            <v>35</v>
          </cell>
          <cell r="P52">
            <v>0</v>
          </cell>
          <cell r="Q52">
            <v>0</v>
          </cell>
          <cell r="R52">
            <v>7.6</v>
          </cell>
          <cell r="T52">
            <v>0</v>
          </cell>
          <cell r="U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A53" t="str">
            <v>358 Колбаса Сервелат Мясорубский ТМ Стародворье с мелкорубленным окороком в вак упак  ПОКОМ</v>
          </cell>
          <cell r="B53" t="str">
            <v>кг</v>
          </cell>
          <cell r="C53">
            <v>40.784999999999997</v>
          </cell>
          <cell r="E53">
            <v>20.707999999999998</v>
          </cell>
          <cell r="F53">
            <v>20.042999999999999</v>
          </cell>
          <cell r="G53">
            <v>1</v>
          </cell>
          <cell r="J53">
            <v>20</v>
          </cell>
          <cell r="K53">
            <v>4.1415999999999995</v>
          </cell>
          <cell r="L53">
            <v>0</v>
          </cell>
          <cell r="M53">
            <v>10</v>
          </cell>
          <cell r="N53">
            <v>12.083011396561716</v>
          </cell>
          <cell r="O53">
            <v>9.668485609426309</v>
          </cell>
          <cell r="P53">
            <v>0</v>
          </cell>
          <cell r="Q53">
            <v>0</v>
          </cell>
          <cell r="R53">
            <v>2.1412</v>
          </cell>
          <cell r="T53">
            <v>0</v>
          </cell>
          <cell r="U53">
            <v>10</v>
          </cell>
          <cell r="W53">
            <v>0</v>
          </cell>
          <cell r="X53">
            <v>10</v>
          </cell>
          <cell r="Y53">
            <v>10</v>
          </cell>
        </row>
        <row r="54">
          <cell r="A54" t="str">
            <v>360 Колбаса варено-копченая  Сервелат Левантский ТМ Особый Рецепт  0,35 кг  ПОКОМ</v>
          </cell>
          <cell r="B54" t="str">
            <v>шт</v>
          </cell>
          <cell r="G54">
            <v>0.35</v>
          </cell>
          <cell r="J54">
            <v>0</v>
          </cell>
          <cell r="K54">
            <v>0</v>
          </cell>
          <cell r="L54">
            <v>0</v>
          </cell>
          <cell r="M54">
            <v>120</v>
          </cell>
          <cell r="N54" t="e">
            <v>#DIV/0!</v>
          </cell>
          <cell r="O54" t="e">
            <v>#DIV/0!</v>
          </cell>
          <cell r="P54">
            <v>0</v>
          </cell>
          <cell r="Q54">
            <v>0</v>
          </cell>
          <cell r="R54">
            <v>11.2</v>
          </cell>
          <cell r="T54">
            <v>0</v>
          </cell>
          <cell r="U54">
            <v>42</v>
          </cell>
          <cell r="W54">
            <v>0</v>
          </cell>
          <cell r="X54">
            <v>120</v>
          </cell>
          <cell r="Y54">
            <v>120</v>
          </cell>
        </row>
        <row r="55">
          <cell r="A55" t="str">
            <v>361 Колбаса Салями Филейбургская зернистая ТМ Баварушка в оболочке  в вак 0.28кг ПОКОМ</v>
          </cell>
          <cell r="B55" t="str">
            <v>шт</v>
          </cell>
          <cell r="C55">
            <v>29</v>
          </cell>
          <cell r="D55">
            <v>54</v>
          </cell>
          <cell r="E55">
            <v>61</v>
          </cell>
          <cell r="F55">
            <v>20</v>
          </cell>
          <cell r="G55">
            <v>0.28000000000000003</v>
          </cell>
          <cell r="J55">
            <v>30</v>
          </cell>
          <cell r="K55">
            <v>12.2</v>
          </cell>
          <cell r="L55">
            <v>100</v>
          </cell>
          <cell r="N55">
            <v>12.295081967213115</v>
          </cell>
          <cell r="O55">
            <v>4.0983606557377055</v>
          </cell>
          <cell r="P55">
            <v>0</v>
          </cell>
          <cell r="Q55">
            <v>0</v>
          </cell>
          <cell r="R55">
            <v>5.4</v>
          </cell>
          <cell r="T55">
            <v>28.000000000000004</v>
          </cell>
          <cell r="U55">
            <v>0</v>
          </cell>
          <cell r="W55">
            <v>100</v>
          </cell>
          <cell r="X55">
            <v>0</v>
          </cell>
          <cell r="Y55">
            <v>100</v>
          </cell>
        </row>
        <row r="56">
          <cell r="A56" t="str">
            <v>363 Сардельки Филейские Вязанка ТМ Вязанка в обол NDX  ПОКОМ</v>
          </cell>
          <cell r="B56" t="str">
            <v>кг</v>
          </cell>
          <cell r="C56">
            <v>186.55600000000001</v>
          </cell>
          <cell r="D56">
            <v>207.13399999999999</v>
          </cell>
          <cell r="E56">
            <v>105.648</v>
          </cell>
          <cell r="F56">
            <v>282.83</v>
          </cell>
          <cell r="G56">
            <v>1</v>
          </cell>
          <cell r="J56">
            <v>0</v>
          </cell>
          <cell r="K56">
            <v>21.1296</v>
          </cell>
          <cell r="N56">
            <v>13.385487657125548</v>
          </cell>
          <cell r="O56">
            <v>13.385487657125548</v>
          </cell>
          <cell r="P56">
            <v>0</v>
          </cell>
          <cell r="Q56">
            <v>0</v>
          </cell>
          <cell r="R56">
            <v>3.6497999999999999</v>
          </cell>
          <cell r="T56">
            <v>0</v>
          </cell>
          <cell r="U56">
            <v>0</v>
          </cell>
          <cell r="W56">
            <v>0</v>
          </cell>
          <cell r="Y56">
            <v>0</v>
          </cell>
        </row>
        <row r="57">
          <cell r="A57" t="str">
            <v>364 Колбаса Сервелат Филейбургский с копченой грудинкой ТМ Баварушка  в/у 0,28 кг  ПОКОМ</v>
          </cell>
          <cell r="B57" t="str">
            <v>шт</v>
          </cell>
          <cell r="C57">
            <v>29</v>
          </cell>
          <cell r="D57">
            <v>54</v>
          </cell>
          <cell r="E57">
            <v>56</v>
          </cell>
          <cell r="F57">
            <v>27</v>
          </cell>
          <cell r="G57">
            <v>0.28000000000000003</v>
          </cell>
          <cell r="J57">
            <v>0</v>
          </cell>
          <cell r="K57">
            <v>11.2</v>
          </cell>
          <cell r="L57">
            <v>110</v>
          </cell>
          <cell r="N57">
            <v>12.232142857142858</v>
          </cell>
          <cell r="O57">
            <v>2.410714285714286</v>
          </cell>
          <cell r="P57">
            <v>0</v>
          </cell>
          <cell r="Q57">
            <v>0</v>
          </cell>
          <cell r="R57">
            <v>5</v>
          </cell>
          <cell r="T57">
            <v>30.800000000000004</v>
          </cell>
          <cell r="U57">
            <v>0</v>
          </cell>
          <cell r="W57">
            <v>110</v>
          </cell>
          <cell r="Y57">
            <v>110</v>
          </cell>
        </row>
        <row r="58">
          <cell r="A58" t="str">
            <v>234  Колбаса Нежная, п/а, ВЕС, ТМ КОЛБАСНЫЙ СТАНДАРТ ВсхЗв ПОКОМ</v>
          </cell>
          <cell r="B58" t="str">
            <v>кг</v>
          </cell>
          <cell r="G58">
            <v>1</v>
          </cell>
          <cell r="M58">
            <v>500</v>
          </cell>
          <cell r="U58">
            <v>500</v>
          </cell>
        </row>
        <row r="59">
          <cell r="A59" t="str">
            <v>Колбаса Сливушка ТМ Вязанка в оболочке полиамид вес. Мясной продукт. Колбасное изделие вареное охлажденное ТУ 9213-003-14709788-08 ЗАО "Стародворские колбасы"</v>
          </cell>
          <cell r="B59" t="str">
            <v>кг</v>
          </cell>
          <cell r="G59">
            <v>1</v>
          </cell>
          <cell r="M59">
            <v>500</v>
          </cell>
          <cell r="U59">
            <v>500</v>
          </cell>
        </row>
        <row r="60">
          <cell r="A60" t="str">
            <v>Ветчина Сливушка с индейкой ТМ Вязанка в оболочке полиамид . Продукт из мяса птицы вареный охлажденный ТУ 9213-008-14709788-15 ЗАО "Стародворские колбасы"</v>
          </cell>
          <cell r="B60" t="str">
            <v>кг</v>
          </cell>
          <cell r="G60">
            <v>1</v>
          </cell>
          <cell r="M60">
            <v>500</v>
          </cell>
          <cell r="U60">
            <v>500</v>
          </cell>
        </row>
        <row r="61">
          <cell r="A61" t="str">
            <v>Сос Сочинки с окор/0,4,</v>
          </cell>
          <cell r="B61" t="str">
            <v>шт</v>
          </cell>
          <cell r="G61">
            <v>0.4</v>
          </cell>
          <cell r="M61">
            <v>500</v>
          </cell>
          <cell r="U61">
            <v>200</v>
          </cell>
        </row>
        <row r="62">
          <cell r="A62" t="str">
            <v>Сардельки Сочинки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62" t="str">
            <v>шт</v>
          </cell>
          <cell r="G62">
            <v>0.4</v>
          </cell>
          <cell r="M62">
            <v>500</v>
          </cell>
          <cell r="U62">
            <v>200</v>
          </cell>
        </row>
        <row r="63">
          <cell r="A63" t="str">
            <v>Сард Сочинки/0,4 ,</v>
          </cell>
          <cell r="B63" t="str">
            <v>шт</v>
          </cell>
          <cell r="G63">
            <v>0.4</v>
          </cell>
          <cell r="M63">
            <v>500</v>
          </cell>
          <cell r="U63">
            <v>200</v>
          </cell>
        </row>
        <row r="64">
          <cell r="A64" t="str">
            <v xml:space="preserve"> Сард Сочинки с сыром/0,4</v>
          </cell>
          <cell r="B64" t="str">
            <v>шт</v>
          </cell>
          <cell r="G64">
            <v>0.4</v>
          </cell>
          <cell r="M64">
            <v>500</v>
          </cell>
          <cell r="U64">
            <v>200</v>
          </cell>
        </row>
        <row r="65">
          <cell r="A65" t="str">
            <v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65" t="str">
            <v>шт</v>
          </cell>
          <cell r="G65">
            <v>0.4</v>
          </cell>
          <cell r="M65">
            <v>500</v>
          </cell>
          <cell r="U65">
            <v>200</v>
          </cell>
        </row>
        <row r="66">
          <cell r="A66" t="str">
            <v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66" t="str">
            <v>шт</v>
          </cell>
          <cell r="G66">
            <v>0.4</v>
          </cell>
          <cell r="M66">
            <v>500</v>
          </cell>
          <cell r="U66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59"/>
  <sheetViews>
    <sheetView tabSelected="1" workbookViewId="0">
      <pane ySplit="5" topLeftCell="A33" activePane="bottomLeft" state="frozen"/>
      <selection pane="bottomLeft" activeCell="X46" sqref="X46"/>
    </sheetView>
  </sheetViews>
  <sheetFormatPr defaultColWidth="10.5" defaultRowHeight="11.45" customHeight="1" outlineLevelRow="2" x14ac:dyDescent="0.2"/>
  <cols>
    <col min="1" max="1" width="69.5" style="2" customWidth="1"/>
    <col min="2" max="2" width="3.33203125" style="2" customWidth="1"/>
    <col min="3" max="6" width="6.6640625" style="2" customWidth="1"/>
    <col min="7" max="7" width="4.33203125" style="13" customWidth="1"/>
    <col min="8" max="8" width="1.6640625" style="3" customWidth="1"/>
    <col min="9" max="9" width="1.83203125" style="3" customWidth="1"/>
    <col min="10" max="10" width="7.1640625" style="3" customWidth="1"/>
    <col min="11" max="11" width="6.6640625" style="3" customWidth="1"/>
    <col min="12" max="12" width="10.5" style="3"/>
    <col min="13" max="13" width="2.1640625" style="3" customWidth="1"/>
    <col min="14" max="15" width="6.6640625" style="3" customWidth="1"/>
    <col min="16" max="18" width="7.33203125" style="3" customWidth="1"/>
    <col min="19" max="20" width="10.5" style="3"/>
    <col min="21" max="21" width="1.83203125" style="3" customWidth="1"/>
    <col min="22" max="16384" width="10.5" style="3"/>
  </cols>
  <sheetData>
    <row r="1" spans="1:21" ht="12.95" customHeight="1" outlineLevel="1" x14ac:dyDescent="0.2">
      <c r="A1" s="1" t="s">
        <v>0</v>
      </c>
    </row>
    <row r="2" spans="1:21" ht="12.95" customHeight="1" outlineLevel="1" x14ac:dyDescent="0.2">
      <c r="A2" s="1"/>
    </row>
    <row r="3" spans="1:21" ht="26.1" customHeight="1" x14ac:dyDescent="0.2">
      <c r="A3" s="4" t="s">
        <v>1</v>
      </c>
      <c r="B3" s="4" t="s">
        <v>2</v>
      </c>
      <c r="C3" s="4" t="s">
        <v>3</v>
      </c>
      <c r="D3" s="4"/>
      <c r="E3" s="4"/>
      <c r="F3" s="4"/>
      <c r="G3" s="9" t="s">
        <v>61</v>
      </c>
      <c r="H3" s="10" t="s">
        <v>62</v>
      </c>
      <c r="I3" s="10" t="s">
        <v>63</v>
      </c>
      <c r="J3" s="10" t="s">
        <v>64</v>
      </c>
      <c r="K3" s="10" t="s">
        <v>65</v>
      </c>
      <c r="L3" s="10" t="s">
        <v>64</v>
      </c>
      <c r="M3" s="10" t="s">
        <v>64</v>
      </c>
      <c r="N3" s="10" t="s">
        <v>66</v>
      </c>
      <c r="O3" s="10" t="s">
        <v>67</v>
      </c>
      <c r="P3" s="11" t="s">
        <v>68</v>
      </c>
      <c r="Q3" s="11" t="s">
        <v>69</v>
      </c>
      <c r="R3" s="11" t="s">
        <v>72</v>
      </c>
      <c r="S3" s="10" t="s">
        <v>70</v>
      </c>
      <c r="T3" s="10" t="s">
        <v>71</v>
      </c>
      <c r="U3" s="10" t="s">
        <v>71</v>
      </c>
    </row>
    <row r="4" spans="1:21" ht="26.1" customHeight="1" x14ac:dyDescent="0.2">
      <c r="A4" s="4" t="s">
        <v>1</v>
      </c>
      <c r="B4" s="4" t="s">
        <v>2</v>
      </c>
      <c r="C4" s="4" t="s">
        <v>4</v>
      </c>
      <c r="D4" s="4" t="s">
        <v>5</v>
      </c>
      <c r="E4" s="4" t="s">
        <v>6</v>
      </c>
      <c r="F4" s="4" t="s">
        <v>7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1.1" customHeight="1" x14ac:dyDescent="0.2">
      <c r="A5" s="5"/>
      <c r="B5" s="5"/>
      <c r="C5" s="6"/>
      <c r="D5" s="6"/>
      <c r="E5" s="12">
        <f t="shared" ref="E5:F5" si="0">SUM(E6:E85)</f>
        <v>8571.1610000000019</v>
      </c>
      <c r="F5" s="12">
        <f t="shared" si="0"/>
        <v>9457.3459999999977</v>
      </c>
      <c r="G5" s="9"/>
      <c r="H5" s="12">
        <f t="shared" ref="H5:M5" si="1">SUM(H6:H85)</f>
        <v>0</v>
      </c>
      <c r="I5" s="12">
        <f t="shared" si="1"/>
        <v>0</v>
      </c>
      <c r="J5" s="12">
        <f t="shared" si="1"/>
        <v>9200</v>
      </c>
      <c r="K5" s="12">
        <f t="shared" si="1"/>
        <v>1714.2321999999992</v>
      </c>
      <c r="L5" s="12">
        <f t="shared" si="1"/>
        <v>5960</v>
      </c>
      <c r="M5" s="12">
        <f t="shared" si="1"/>
        <v>0</v>
      </c>
      <c r="N5" s="10"/>
      <c r="O5" s="10"/>
      <c r="P5" s="12">
        <f>SUM(P6:P85)</f>
        <v>992.23780000000011</v>
      </c>
      <c r="Q5" s="12">
        <f>SUM(Q6:Q85)</f>
        <v>1075.7192</v>
      </c>
      <c r="R5" s="12">
        <f>SUM(R6:R85)</f>
        <v>1881.4081999999996</v>
      </c>
      <c r="S5" s="10"/>
      <c r="T5" s="12">
        <f>SUM(T6:T85)</f>
        <v>5000.2000000000007</v>
      </c>
      <c r="U5" s="12">
        <f>SUM(U6:U85)</f>
        <v>0</v>
      </c>
    </row>
    <row r="6" spans="1:21" ht="11.1" customHeight="1" outlineLevel="2" x14ac:dyDescent="0.2">
      <c r="A6" s="7" t="s">
        <v>8</v>
      </c>
      <c r="B6" s="7" t="s">
        <v>9</v>
      </c>
      <c r="C6" s="8">
        <v>415.41</v>
      </c>
      <c r="D6" s="8"/>
      <c r="E6" s="8">
        <v>171.24600000000001</v>
      </c>
      <c r="F6" s="8">
        <v>211.61099999999999</v>
      </c>
      <c r="G6" s="13">
        <f>VLOOKUP(A6,[1]TDSheet!$A:$G,7,0)</f>
        <v>1</v>
      </c>
      <c r="J6" s="3">
        <f>VLOOKUP(A6,[1]TDSheet!$A:$Y,25,0)</f>
        <v>50</v>
      </c>
      <c r="K6" s="3">
        <f>E6/5</f>
        <v>34.249200000000002</v>
      </c>
      <c r="L6" s="16">
        <v>150</v>
      </c>
      <c r="M6" s="16"/>
      <c r="N6" s="3">
        <f>(F6+J6+L6)/K6</f>
        <v>12.018120131273138</v>
      </c>
      <c r="O6" s="3">
        <f>(F6+J6)/K6</f>
        <v>7.6384557887483497</v>
      </c>
      <c r="P6" s="3">
        <f>VLOOKUP(A6,[1]TDSheet!$A:$Q,17,0)</f>
        <v>20.640999999999998</v>
      </c>
      <c r="Q6" s="3">
        <f>VLOOKUP(A6,[1]TDSheet!$A:$R,18,0)</f>
        <v>14.765199999999998</v>
      </c>
      <c r="R6" s="3">
        <f>VLOOKUP(A6,[1]TDSheet!$A:$K,11,0)</f>
        <v>32.404600000000002</v>
      </c>
      <c r="T6" s="3">
        <f>L6*G6</f>
        <v>150</v>
      </c>
    </row>
    <row r="7" spans="1:21" ht="11.1" customHeight="1" outlineLevel="2" x14ac:dyDescent="0.2">
      <c r="A7" s="7" t="s">
        <v>10</v>
      </c>
      <c r="B7" s="7" t="s">
        <v>9</v>
      </c>
      <c r="C7" s="8">
        <v>375.75299999999999</v>
      </c>
      <c r="D7" s="8"/>
      <c r="E7" s="8">
        <v>277.65199999999999</v>
      </c>
      <c r="F7" s="8">
        <v>40.781999999999996</v>
      </c>
      <c r="G7" s="13">
        <f>VLOOKUP(A7,[1]TDSheet!$A:$G,7,0)</f>
        <v>1</v>
      </c>
      <c r="J7" s="3">
        <f>VLOOKUP(A7,[1]TDSheet!$A:$Y,25,0)</f>
        <v>350</v>
      </c>
      <c r="K7" s="3">
        <f t="shared" ref="K7:K58" si="2">E7/5</f>
        <v>55.5304</v>
      </c>
      <c r="L7" s="16">
        <v>275</v>
      </c>
      <c r="M7" s="16"/>
      <c r="N7" s="3">
        <f t="shared" ref="N7:N58" si="3">(F7+J7+L7)/K7</f>
        <v>11.989504847795081</v>
      </c>
      <c r="O7" s="3">
        <f t="shared" ref="O7:O58" si="4">(F7+J7)/K7</f>
        <v>7.0372624724475239</v>
      </c>
      <c r="P7" s="3">
        <f>VLOOKUP(A7,[1]TDSheet!$A:$Q,17,0)</f>
        <v>14.250399999999999</v>
      </c>
      <c r="Q7" s="3">
        <f>VLOOKUP(A7,[1]TDSheet!$A:$R,18,0)</f>
        <v>19.488599999999998</v>
      </c>
      <c r="R7" s="3">
        <f>VLOOKUP(A7,[1]TDSheet!$A:$K,11,0)</f>
        <v>51.525400000000005</v>
      </c>
      <c r="T7" s="3">
        <f t="shared" ref="T7:T58" si="5">L7*G7</f>
        <v>275</v>
      </c>
    </row>
    <row r="8" spans="1:21" ht="11.1" customHeight="1" outlineLevel="2" x14ac:dyDescent="0.2">
      <c r="A8" s="7" t="s">
        <v>11</v>
      </c>
      <c r="B8" s="7" t="s">
        <v>9</v>
      </c>
      <c r="C8" s="8">
        <v>240.63499999999999</v>
      </c>
      <c r="D8" s="8">
        <v>107.91200000000001</v>
      </c>
      <c r="E8" s="8">
        <v>264.98399999999998</v>
      </c>
      <c r="F8" s="8">
        <v>-8.2370000000000001</v>
      </c>
      <c r="G8" s="13">
        <f>VLOOKUP(A8,[1]TDSheet!$A:$G,7,0)</f>
        <v>1</v>
      </c>
      <c r="J8" s="3">
        <f>VLOOKUP(A8,[1]TDSheet!$A:$Y,25,0)</f>
        <v>780</v>
      </c>
      <c r="K8" s="3">
        <f t="shared" si="2"/>
        <v>52.996799999999993</v>
      </c>
      <c r="L8" s="16"/>
      <c r="M8" s="16"/>
      <c r="N8" s="3">
        <f t="shared" si="3"/>
        <v>14.562445279715003</v>
      </c>
      <c r="O8" s="3">
        <f t="shared" si="4"/>
        <v>14.562445279715003</v>
      </c>
      <c r="P8" s="3">
        <f>VLOOKUP(A8,[1]TDSheet!$A:$Q,17,0)</f>
        <v>26.060000000000002</v>
      </c>
      <c r="Q8" s="3">
        <f>VLOOKUP(A8,[1]TDSheet!$A:$R,18,0)</f>
        <v>34.578800000000001</v>
      </c>
      <c r="R8" s="3">
        <f>VLOOKUP(A8,[1]TDSheet!$A:$K,11,0)</f>
        <v>76.626599999999996</v>
      </c>
      <c r="T8" s="3">
        <f t="shared" si="5"/>
        <v>0</v>
      </c>
    </row>
    <row r="9" spans="1:21" ht="11.1" customHeight="1" outlineLevel="2" x14ac:dyDescent="0.2">
      <c r="A9" s="7" t="s">
        <v>12</v>
      </c>
      <c r="B9" s="7" t="s">
        <v>9</v>
      </c>
      <c r="C9" s="8">
        <v>230.27500000000001</v>
      </c>
      <c r="D9" s="8">
        <v>105.85</v>
      </c>
      <c r="E9" s="8">
        <v>272.315</v>
      </c>
      <c r="F9" s="8">
        <v>-1.4E-2</v>
      </c>
      <c r="G9" s="13">
        <f>VLOOKUP(A9,[1]TDSheet!$A:$G,7,0)</f>
        <v>1</v>
      </c>
      <c r="J9" s="3">
        <f>VLOOKUP(A9,[1]TDSheet!$A:$Y,25,0)</f>
        <v>635</v>
      </c>
      <c r="K9" s="3">
        <f t="shared" si="2"/>
        <v>54.463000000000001</v>
      </c>
      <c r="L9" s="16">
        <v>20</v>
      </c>
      <c r="M9" s="16"/>
      <c r="N9" s="3">
        <f t="shared" si="3"/>
        <v>12.026256357527128</v>
      </c>
      <c r="O9" s="3">
        <f t="shared" si="4"/>
        <v>11.659034573930926</v>
      </c>
      <c r="P9" s="3">
        <f>VLOOKUP(A9,[1]TDSheet!$A:$Q,17,0)</f>
        <v>36.4572</v>
      </c>
      <c r="Q9" s="3">
        <f>VLOOKUP(A9,[1]TDSheet!$A:$R,18,0)</f>
        <v>35.646799999999999</v>
      </c>
      <c r="R9" s="3">
        <f>VLOOKUP(A9,[1]TDSheet!$A:$K,11,0)</f>
        <v>67.42179999999999</v>
      </c>
      <c r="T9" s="3">
        <f t="shared" si="5"/>
        <v>20</v>
      </c>
    </row>
    <row r="10" spans="1:21" ht="11.1" customHeight="1" outlineLevel="2" x14ac:dyDescent="0.2">
      <c r="A10" s="7" t="s">
        <v>13</v>
      </c>
      <c r="B10" s="7" t="s">
        <v>9</v>
      </c>
      <c r="C10" s="8">
        <v>480.95100000000002</v>
      </c>
      <c r="D10" s="8"/>
      <c r="E10" s="8">
        <v>271.88799999999998</v>
      </c>
      <c r="F10" s="8">
        <v>163.57</v>
      </c>
      <c r="G10" s="13">
        <f>VLOOKUP(A10,[1]TDSheet!$A:$G,7,0)</f>
        <v>1</v>
      </c>
      <c r="J10" s="3">
        <f>VLOOKUP(A10,[1]TDSheet!$A:$Y,25,0)</f>
        <v>60</v>
      </c>
      <c r="K10" s="3">
        <f t="shared" si="2"/>
        <v>54.377599999999994</v>
      </c>
      <c r="L10" s="16">
        <v>430</v>
      </c>
      <c r="M10" s="16"/>
      <c r="N10" s="3">
        <f t="shared" si="3"/>
        <v>12.019103454363561</v>
      </c>
      <c r="O10" s="3">
        <f t="shared" si="4"/>
        <v>4.1114355911257583</v>
      </c>
      <c r="P10" s="3">
        <f>VLOOKUP(A10,[1]TDSheet!$A:$Q,17,0)</f>
        <v>4.3224</v>
      </c>
      <c r="Q10" s="3">
        <f>VLOOKUP(A10,[1]TDSheet!$A:$R,18,0)</f>
        <v>30.265800000000002</v>
      </c>
      <c r="R10" s="3">
        <f>VLOOKUP(A10,[1]TDSheet!$A:$K,11,0)</f>
        <v>37.297399999999996</v>
      </c>
      <c r="T10" s="3">
        <f t="shared" si="5"/>
        <v>430</v>
      </c>
    </row>
    <row r="11" spans="1:21" ht="11.1" customHeight="1" outlineLevel="2" x14ac:dyDescent="0.2">
      <c r="A11" s="7" t="s">
        <v>18</v>
      </c>
      <c r="B11" s="7" t="s">
        <v>19</v>
      </c>
      <c r="C11" s="8">
        <v>10</v>
      </c>
      <c r="D11" s="8">
        <v>32</v>
      </c>
      <c r="E11" s="8">
        <v>17</v>
      </c>
      <c r="F11" s="8">
        <v>15</v>
      </c>
      <c r="G11" s="13">
        <f>VLOOKUP(A11,[1]TDSheet!$A:$G,7,0)</f>
        <v>0.35</v>
      </c>
      <c r="J11" s="3">
        <f>VLOOKUP(A11,[1]TDSheet!$A:$Y,25,0)</f>
        <v>140</v>
      </c>
      <c r="K11" s="3">
        <f t="shared" si="2"/>
        <v>3.4</v>
      </c>
      <c r="L11" s="16"/>
      <c r="M11" s="16"/>
      <c r="N11" s="3">
        <f t="shared" si="3"/>
        <v>45.588235294117645</v>
      </c>
      <c r="O11" s="3">
        <f t="shared" si="4"/>
        <v>45.588235294117645</v>
      </c>
      <c r="P11" s="3">
        <f>VLOOKUP(A11,[1]TDSheet!$A:$Q,17,0)</f>
        <v>0</v>
      </c>
      <c r="Q11" s="3">
        <f>VLOOKUP(A11,[1]TDSheet!$A:$R,18,0)</f>
        <v>10.8</v>
      </c>
      <c r="R11" s="3">
        <f>VLOOKUP(A11,[1]TDSheet!$A:$K,11,0)</f>
        <v>11.6</v>
      </c>
      <c r="T11" s="3">
        <f t="shared" si="5"/>
        <v>0</v>
      </c>
    </row>
    <row r="12" spans="1:21" ht="11.1" customHeight="1" outlineLevel="2" x14ac:dyDescent="0.2">
      <c r="A12" s="7" t="s">
        <v>20</v>
      </c>
      <c r="B12" s="7" t="s">
        <v>19</v>
      </c>
      <c r="C12" s="8"/>
      <c r="D12" s="8">
        <v>204</v>
      </c>
      <c r="E12" s="8">
        <v>120</v>
      </c>
      <c r="F12" s="8">
        <v>84</v>
      </c>
      <c r="G12" s="13">
        <f>VLOOKUP(A12,[1]TDSheet!$A:$G,7,0)</f>
        <v>0.45</v>
      </c>
      <c r="J12" s="3">
        <f>VLOOKUP(A12,[1]TDSheet!$A:$Y,25,0)</f>
        <v>0</v>
      </c>
      <c r="K12" s="3">
        <f t="shared" si="2"/>
        <v>24</v>
      </c>
      <c r="L12" s="16">
        <v>210</v>
      </c>
      <c r="M12" s="16"/>
      <c r="N12" s="3">
        <f t="shared" si="3"/>
        <v>12.25</v>
      </c>
      <c r="O12" s="3">
        <f t="shared" si="4"/>
        <v>3.5</v>
      </c>
      <c r="P12" s="3">
        <f>VLOOKUP(A12,[1]TDSheet!$A:$Q,17,0)</f>
        <v>18</v>
      </c>
      <c r="Q12" s="3">
        <f>VLOOKUP(A12,[1]TDSheet!$A:$R,18,0)</f>
        <v>4.8</v>
      </c>
      <c r="R12" s="3">
        <f>VLOOKUP(A12,[1]TDSheet!$A:$K,11,0)</f>
        <v>0</v>
      </c>
      <c r="T12" s="3">
        <f t="shared" si="5"/>
        <v>94.5</v>
      </c>
    </row>
    <row r="13" spans="1:21" ht="21.95" customHeight="1" outlineLevel="2" x14ac:dyDescent="0.2">
      <c r="A13" s="7" t="s">
        <v>21</v>
      </c>
      <c r="B13" s="7" t="s">
        <v>19</v>
      </c>
      <c r="C13" s="8"/>
      <c r="D13" s="8">
        <v>204</v>
      </c>
      <c r="E13" s="8">
        <v>78</v>
      </c>
      <c r="F13" s="8">
        <v>126</v>
      </c>
      <c r="G13" s="13">
        <f>VLOOKUP(A13,[1]TDSheet!$A:$G,7,0)</f>
        <v>0.45</v>
      </c>
      <c r="J13" s="3">
        <f>VLOOKUP(A13,[1]TDSheet!$A:$Y,25,0)</f>
        <v>0</v>
      </c>
      <c r="K13" s="3">
        <f t="shared" si="2"/>
        <v>15.6</v>
      </c>
      <c r="L13" s="16">
        <v>60</v>
      </c>
      <c r="M13" s="16"/>
      <c r="N13" s="3">
        <f t="shared" si="3"/>
        <v>11.923076923076923</v>
      </c>
      <c r="O13" s="3">
        <f t="shared" si="4"/>
        <v>8.0769230769230766</v>
      </c>
      <c r="P13" s="3">
        <f>VLOOKUP(A13,[1]TDSheet!$A:$Q,17,0)</f>
        <v>0</v>
      </c>
      <c r="Q13" s="3">
        <f>VLOOKUP(A13,[1]TDSheet!$A:$R,18,0)</f>
        <v>0</v>
      </c>
      <c r="R13" s="3">
        <f>VLOOKUP(A13,[1]TDSheet!$A:$K,11,0)</f>
        <v>6</v>
      </c>
      <c r="T13" s="3">
        <f t="shared" si="5"/>
        <v>27</v>
      </c>
    </row>
    <row r="14" spans="1:21" ht="11.1" customHeight="1" outlineLevel="2" x14ac:dyDescent="0.2">
      <c r="A14" s="7" t="s">
        <v>22</v>
      </c>
      <c r="B14" s="7" t="s">
        <v>19</v>
      </c>
      <c r="C14" s="8">
        <v>62</v>
      </c>
      <c r="D14" s="8">
        <v>30</v>
      </c>
      <c r="E14" s="8">
        <v>46</v>
      </c>
      <c r="F14" s="8">
        <v>40</v>
      </c>
      <c r="G14" s="13">
        <f>VLOOKUP(A14,[1]TDSheet!$A:$G,7,0)</f>
        <v>0.35</v>
      </c>
      <c r="J14" s="3">
        <f>VLOOKUP(A14,[1]TDSheet!$A:$Y,25,0)</f>
        <v>15</v>
      </c>
      <c r="K14" s="3">
        <f t="shared" si="2"/>
        <v>9.1999999999999993</v>
      </c>
      <c r="L14" s="16">
        <v>55</v>
      </c>
      <c r="M14" s="16"/>
      <c r="N14" s="3">
        <f t="shared" si="3"/>
        <v>11.956521739130435</v>
      </c>
      <c r="O14" s="3">
        <f t="shared" si="4"/>
        <v>5.9782608695652177</v>
      </c>
      <c r="P14" s="3">
        <f>VLOOKUP(A14,[1]TDSheet!$A:$Q,17,0)</f>
        <v>0</v>
      </c>
      <c r="Q14" s="3">
        <f>VLOOKUP(A14,[1]TDSheet!$A:$R,18,0)</f>
        <v>6.6</v>
      </c>
      <c r="R14" s="3">
        <f>VLOOKUP(A14,[1]TDSheet!$A:$K,11,0)</f>
        <v>5.2</v>
      </c>
      <c r="T14" s="3">
        <f t="shared" si="5"/>
        <v>19.25</v>
      </c>
    </row>
    <row r="15" spans="1:21" ht="11.1" customHeight="1" outlineLevel="2" x14ac:dyDescent="0.2">
      <c r="A15" s="14" t="s">
        <v>49</v>
      </c>
      <c r="B15" s="14" t="s">
        <v>19</v>
      </c>
      <c r="C15" s="15"/>
      <c r="D15" s="15">
        <v>50</v>
      </c>
      <c r="E15" s="15">
        <v>17</v>
      </c>
      <c r="F15" s="15">
        <v>33</v>
      </c>
      <c r="G15" s="13">
        <v>0</v>
      </c>
      <c r="K15" s="3">
        <f t="shared" si="2"/>
        <v>3.4</v>
      </c>
      <c r="L15" s="16"/>
      <c r="M15" s="16"/>
      <c r="N15" s="3">
        <f t="shared" si="3"/>
        <v>9.7058823529411775</v>
      </c>
      <c r="O15" s="3">
        <f t="shared" si="4"/>
        <v>9.7058823529411775</v>
      </c>
      <c r="P15" s="3">
        <v>0</v>
      </c>
      <c r="Q15" s="3">
        <v>0</v>
      </c>
      <c r="R15" s="3">
        <v>0</v>
      </c>
      <c r="T15" s="3">
        <f t="shared" si="5"/>
        <v>0</v>
      </c>
    </row>
    <row r="16" spans="1:21" ht="11.1" customHeight="1" outlineLevel="2" x14ac:dyDescent="0.2">
      <c r="A16" s="7" t="s">
        <v>50</v>
      </c>
      <c r="B16" s="7" t="s">
        <v>19</v>
      </c>
      <c r="C16" s="8">
        <v>2</v>
      </c>
      <c r="D16" s="8"/>
      <c r="E16" s="8"/>
      <c r="F16" s="8">
        <v>1</v>
      </c>
      <c r="G16" s="13">
        <f>VLOOKUP(A16,[1]TDSheet!$A:$G,7,0)</f>
        <v>0.17</v>
      </c>
      <c r="J16" s="3">
        <f>VLOOKUP(A16,[1]TDSheet!$A:$Y,25,0)</f>
        <v>250</v>
      </c>
      <c r="K16" s="3">
        <f t="shared" si="2"/>
        <v>0</v>
      </c>
      <c r="L16" s="17">
        <v>100</v>
      </c>
      <c r="M16" s="16"/>
      <c r="N16" s="3" t="e">
        <f t="shared" si="3"/>
        <v>#DIV/0!</v>
      </c>
      <c r="O16" s="3" t="e">
        <f t="shared" si="4"/>
        <v>#DIV/0!</v>
      </c>
      <c r="P16" s="3">
        <f>VLOOKUP(A16,[1]TDSheet!$A:$Q,17,0)</f>
        <v>2</v>
      </c>
      <c r="Q16" s="3">
        <f>VLOOKUP(A16,[1]TDSheet!$A:$R,18,0)</f>
        <v>21</v>
      </c>
      <c r="R16" s="3">
        <f>VLOOKUP(A16,[1]TDSheet!$A:$K,11,0)</f>
        <v>21</v>
      </c>
      <c r="T16" s="3">
        <f t="shared" si="5"/>
        <v>17</v>
      </c>
    </row>
    <row r="17" spans="1:20" ht="11.1" customHeight="1" outlineLevel="2" x14ac:dyDescent="0.2">
      <c r="A17" s="7" t="s">
        <v>51</v>
      </c>
      <c r="B17" s="7" t="s">
        <v>19</v>
      </c>
      <c r="C17" s="8">
        <v>4</v>
      </c>
      <c r="D17" s="8"/>
      <c r="E17" s="8"/>
      <c r="F17" s="8"/>
      <c r="G17" s="13">
        <f>VLOOKUP(A17,[1]TDSheet!$A:$G,7,0)</f>
        <v>0.28000000000000003</v>
      </c>
      <c r="J17" s="3">
        <f>VLOOKUP(A17,[1]TDSheet!$A:$Y,25,0)</f>
        <v>100</v>
      </c>
      <c r="K17" s="3">
        <f t="shared" si="2"/>
        <v>0</v>
      </c>
      <c r="L17" s="17">
        <v>70</v>
      </c>
      <c r="M17" s="16"/>
      <c r="N17" s="3" t="e">
        <f t="shared" si="3"/>
        <v>#DIV/0!</v>
      </c>
      <c r="O17" s="3" t="e">
        <f t="shared" si="4"/>
        <v>#DIV/0!</v>
      </c>
      <c r="P17" s="3">
        <f>VLOOKUP(A17,[1]TDSheet!$A:$Q,17,0)</f>
        <v>1.6</v>
      </c>
      <c r="Q17" s="3">
        <f>VLOOKUP(A17,[1]TDSheet!$A:$R,18,0)</f>
        <v>20.399999999999999</v>
      </c>
      <c r="R17" s="3">
        <f>VLOOKUP(A17,[1]TDSheet!$A:$K,11,0)</f>
        <v>10.8</v>
      </c>
      <c r="T17" s="3">
        <f t="shared" si="5"/>
        <v>19.600000000000001</v>
      </c>
    </row>
    <row r="18" spans="1:20" ht="11.1" customHeight="1" outlineLevel="2" x14ac:dyDescent="0.2">
      <c r="A18" s="7" t="s">
        <v>52</v>
      </c>
      <c r="B18" s="7" t="s">
        <v>19</v>
      </c>
      <c r="C18" s="8">
        <v>17</v>
      </c>
      <c r="D18" s="8">
        <v>102</v>
      </c>
      <c r="E18" s="8">
        <v>55</v>
      </c>
      <c r="F18" s="8">
        <v>47</v>
      </c>
      <c r="G18" s="13">
        <f>VLOOKUP(A18,[1]TDSheet!$A:$G,7,0)</f>
        <v>0.42</v>
      </c>
      <c r="J18" s="3">
        <f>VLOOKUP(A18,[1]TDSheet!$A:$Y,25,0)</f>
        <v>175</v>
      </c>
      <c r="K18" s="3">
        <f t="shared" si="2"/>
        <v>11</v>
      </c>
      <c r="L18" s="16"/>
      <c r="M18" s="16"/>
      <c r="N18" s="3">
        <f t="shared" si="3"/>
        <v>20.181818181818183</v>
      </c>
      <c r="O18" s="3">
        <f t="shared" si="4"/>
        <v>20.181818181818183</v>
      </c>
      <c r="P18" s="3">
        <f>VLOOKUP(A18,[1]TDSheet!$A:$Q,17,0)</f>
        <v>0</v>
      </c>
      <c r="Q18" s="3">
        <f>VLOOKUP(A18,[1]TDSheet!$A:$R,18,0)</f>
        <v>0</v>
      </c>
      <c r="R18" s="3">
        <f>VLOOKUP(A18,[1]TDSheet!$A:$K,11,0)</f>
        <v>22.8</v>
      </c>
      <c r="T18" s="3">
        <f t="shared" si="5"/>
        <v>0</v>
      </c>
    </row>
    <row r="19" spans="1:20" ht="21.95" customHeight="1" outlineLevel="2" x14ac:dyDescent="0.2">
      <c r="A19" s="7" t="s">
        <v>53</v>
      </c>
      <c r="B19" s="7" t="s">
        <v>19</v>
      </c>
      <c r="C19" s="8">
        <v>131</v>
      </c>
      <c r="D19" s="8"/>
      <c r="E19" s="8">
        <v>115</v>
      </c>
      <c r="F19" s="8"/>
      <c r="G19" s="13">
        <f>VLOOKUP(A19,[1]TDSheet!$A:$G,7,0)</f>
        <v>0.42</v>
      </c>
      <c r="J19" s="3">
        <f>VLOOKUP(A19,[1]TDSheet!$A:$Y,25,0)</f>
        <v>720</v>
      </c>
      <c r="K19" s="3">
        <f t="shared" si="2"/>
        <v>23</v>
      </c>
      <c r="L19" s="16"/>
      <c r="M19" s="16"/>
      <c r="N19" s="3">
        <f t="shared" si="3"/>
        <v>31.304347826086957</v>
      </c>
      <c r="O19" s="3">
        <f t="shared" si="4"/>
        <v>31.304347826086957</v>
      </c>
      <c r="P19" s="3">
        <f>VLOOKUP(A19,[1]TDSheet!$A:$Q,17,0)</f>
        <v>0</v>
      </c>
      <c r="Q19" s="3">
        <f>VLOOKUP(A19,[1]TDSheet!$A:$R,18,0)</f>
        <v>21</v>
      </c>
      <c r="R19" s="3">
        <f>VLOOKUP(A19,[1]TDSheet!$A:$K,11,0)</f>
        <v>60.8</v>
      </c>
      <c r="T19" s="3">
        <f t="shared" si="5"/>
        <v>0</v>
      </c>
    </row>
    <row r="20" spans="1:20" ht="11.1" customHeight="1" outlineLevel="2" x14ac:dyDescent="0.2">
      <c r="A20" s="7" t="s">
        <v>24</v>
      </c>
      <c r="B20" s="7" t="s">
        <v>9</v>
      </c>
      <c r="C20" s="8">
        <v>556.57799999999997</v>
      </c>
      <c r="D20" s="8">
        <v>205.143</v>
      </c>
      <c r="E20" s="8">
        <v>282.548</v>
      </c>
      <c r="F20" s="8">
        <v>432.59399999999999</v>
      </c>
      <c r="G20" s="13">
        <f>VLOOKUP(A20,[1]TDSheet!$A:$G,7,0)</f>
        <v>1</v>
      </c>
      <c r="J20" s="3">
        <f>VLOOKUP(A20,[1]TDSheet!$A:$Y,25,0)</f>
        <v>100</v>
      </c>
      <c r="K20" s="3">
        <f t="shared" si="2"/>
        <v>56.509599999999999</v>
      </c>
      <c r="L20" s="16">
        <v>150</v>
      </c>
      <c r="M20" s="16"/>
      <c r="N20" s="3">
        <f t="shared" si="3"/>
        <v>12.079257329728048</v>
      </c>
      <c r="O20" s="3">
        <f t="shared" si="4"/>
        <v>9.4248410889477192</v>
      </c>
      <c r="P20" s="3">
        <f>VLOOKUP(A20,[1]TDSheet!$A:$Q,17,0)</f>
        <v>26.658800000000003</v>
      </c>
      <c r="Q20" s="3">
        <f>VLOOKUP(A20,[1]TDSheet!$A:$R,18,0)</f>
        <v>35.417000000000002</v>
      </c>
      <c r="R20" s="3">
        <f>VLOOKUP(A20,[1]TDSheet!$A:$K,11,0)</f>
        <v>61.030200000000001</v>
      </c>
      <c r="T20" s="3">
        <f t="shared" si="5"/>
        <v>150</v>
      </c>
    </row>
    <row r="21" spans="1:20" ht="11.1" customHeight="1" outlineLevel="2" x14ac:dyDescent="0.2">
      <c r="A21" s="7" t="s">
        <v>25</v>
      </c>
      <c r="B21" s="7" t="s">
        <v>9</v>
      </c>
      <c r="C21" s="8">
        <v>721.59199999999998</v>
      </c>
      <c r="D21" s="8">
        <v>1019.255</v>
      </c>
      <c r="E21" s="8">
        <v>485.68700000000001</v>
      </c>
      <c r="F21" s="8">
        <v>1112.44</v>
      </c>
      <c r="G21" s="13">
        <f>VLOOKUP(A21,[1]TDSheet!$A:$G,7,0)</f>
        <v>1</v>
      </c>
      <c r="J21" s="3">
        <f>VLOOKUP(A21,[1]TDSheet!$A:$Y,25,0)</f>
        <v>0</v>
      </c>
      <c r="K21" s="3">
        <f t="shared" si="2"/>
        <v>97.1374</v>
      </c>
      <c r="L21" s="16">
        <v>55</v>
      </c>
      <c r="M21" s="16"/>
      <c r="N21" s="3">
        <f t="shared" si="3"/>
        <v>12.018439859415633</v>
      </c>
      <c r="O21" s="3">
        <f t="shared" si="4"/>
        <v>11.452231581244712</v>
      </c>
      <c r="P21" s="3">
        <f>VLOOKUP(A21,[1]TDSheet!$A:$Q,17,0)</f>
        <v>67.42</v>
      </c>
      <c r="Q21" s="3">
        <f>VLOOKUP(A21,[1]TDSheet!$A:$R,18,0)</f>
        <v>62.929999999999993</v>
      </c>
      <c r="R21" s="3">
        <f>VLOOKUP(A21,[1]TDSheet!$A:$K,11,0)</f>
        <v>117.5658</v>
      </c>
      <c r="T21" s="3">
        <f t="shared" si="5"/>
        <v>55</v>
      </c>
    </row>
    <row r="22" spans="1:20" ht="11.1" customHeight="1" outlineLevel="2" x14ac:dyDescent="0.2">
      <c r="A22" s="7" t="s">
        <v>26</v>
      </c>
      <c r="B22" s="7" t="s">
        <v>9</v>
      </c>
      <c r="C22" s="8"/>
      <c r="D22" s="8">
        <v>100.79</v>
      </c>
      <c r="E22" s="8">
        <v>21.97</v>
      </c>
      <c r="F22" s="8">
        <v>78.819999999999993</v>
      </c>
      <c r="G22" s="13">
        <f>VLOOKUP(A22,[1]TDSheet!$A:$G,7,0)</f>
        <v>1</v>
      </c>
      <c r="J22" s="3">
        <f>VLOOKUP(A22,[1]TDSheet!$A:$Y,25,0)</f>
        <v>0</v>
      </c>
      <c r="K22" s="3">
        <f t="shared" si="2"/>
        <v>4.3940000000000001</v>
      </c>
      <c r="L22" s="16"/>
      <c r="M22" s="16"/>
      <c r="N22" s="3">
        <f t="shared" si="3"/>
        <v>17.938097405553023</v>
      </c>
      <c r="O22" s="3">
        <f t="shared" si="4"/>
        <v>17.938097405553023</v>
      </c>
      <c r="P22" s="3">
        <f>VLOOKUP(A22,[1]TDSheet!$A:$Q,17,0)</f>
        <v>0.17319999999999999</v>
      </c>
      <c r="Q22" s="3">
        <f>VLOOKUP(A22,[1]TDSheet!$A:$R,18,0)</f>
        <v>4.6638000000000002</v>
      </c>
      <c r="R22" s="3">
        <f>VLOOKUP(A22,[1]TDSheet!$A:$K,11,0)</f>
        <v>1.9734000000000003</v>
      </c>
      <c r="T22" s="3">
        <f t="shared" si="5"/>
        <v>0</v>
      </c>
    </row>
    <row r="23" spans="1:20" ht="11.1" customHeight="1" outlineLevel="2" x14ac:dyDescent="0.2">
      <c r="A23" s="7" t="s">
        <v>27</v>
      </c>
      <c r="B23" s="7" t="s">
        <v>9</v>
      </c>
      <c r="C23" s="8">
        <v>55.267000000000003</v>
      </c>
      <c r="D23" s="8">
        <v>501.62</v>
      </c>
      <c r="E23" s="8">
        <v>197.904</v>
      </c>
      <c r="F23" s="8">
        <v>308.98399999999998</v>
      </c>
      <c r="G23" s="13">
        <f>VLOOKUP(A23,[1]TDSheet!$A:$G,7,0)</f>
        <v>1</v>
      </c>
      <c r="J23" s="3">
        <f>VLOOKUP(A23,[1]TDSheet!$A:$Y,25,0)</f>
        <v>270</v>
      </c>
      <c r="K23" s="3">
        <f t="shared" si="2"/>
        <v>39.580799999999996</v>
      </c>
      <c r="L23" s="16"/>
      <c r="M23" s="16"/>
      <c r="N23" s="3">
        <f t="shared" si="3"/>
        <v>14.627900396151668</v>
      </c>
      <c r="O23" s="3">
        <f t="shared" si="4"/>
        <v>14.627900396151668</v>
      </c>
      <c r="P23" s="3">
        <f>VLOOKUP(A23,[1]TDSheet!$A:$Q,17,0)</f>
        <v>40.530999999999999</v>
      </c>
      <c r="Q23" s="3">
        <f>VLOOKUP(A23,[1]TDSheet!$A:$R,18,0)</f>
        <v>56.016999999999996</v>
      </c>
      <c r="R23" s="3">
        <f>VLOOKUP(A23,[1]TDSheet!$A:$K,11,0)</f>
        <v>64.326999999999998</v>
      </c>
      <c r="T23" s="3">
        <f t="shared" si="5"/>
        <v>0</v>
      </c>
    </row>
    <row r="24" spans="1:20" ht="11.1" customHeight="1" outlineLevel="2" x14ac:dyDescent="0.2">
      <c r="A24" s="7" t="s">
        <v>28</v>
      </c>
      <c r="B24" s="7" t="s">
        <v>9</v>
      </c>
      <c r="C24" s="8">
        <v>359.74099999999999</v>
      </c>
      <c r="D24" s="8">
        <v>3012.0549999999998</v>
      </c>
      <c r="E24" s="8">
        <v>533.21299999999997</v>
      </c>
      <c r="F24" s="8">
        <v>2628.38</v>
      </c>
      <c r="G24" s="13">
        <f>VLOOKUP(A24,[1]TDSheet!$A:$G,7,0)</f>
        <v>1</v>
      </c>
      <c r="J24" s="3">
        <f>VLOOKUP(A24,[1]TDSheet!$A:$Y,25,0)</f>
        <v>0</v>
      </c>
      <c r="K24" s="3">
        <f t="shared" si="2"/>
        <v>106.64259999999999</v>
      </c>
      <c r="L24" s="16"/>
      <c r="M24" s="16"/>
      <c r="N24" s="3">
        <f t="shared" si="3"/>
        <v>24.646623394403367</v>
      </c>
      <c r="O24" s="3">
        <f t="shared" si="4"/>
        <v>24.646623394403367</v>
      </c>
      <c r="P24" s="3">
        <f>VLOOKUP(A24,[1]TDSheet!$A:$Q,17,0)</f>
        <v>116.8432</v>
      </c>
      <c r="Q24" s="3">
        <f>VLOOKUP(A24,[1]TDSheet!$A:$R,18,0)</f>
        <v>4.1806000000000001</v>
      </c>
      <c r="R24" s="3">
        <f>VLOOKUP(A24,[1]TDSheet!$A:$K,11,0)</f>
        <v>199.76140000000001</v>
      </c>
      <c r="T24" s="3">
        <f t="shared" si="5"/>
        <v>0</v>
      </c>
    </row>
    <row r="25" spans="1:20" ht="11.1" customHeight="1" outlineLevel="2" x14ac:dyDescent="0.2">
      <c r="A25" s="7" t="s">
        <v>29</v>
      </c>
      <c r="B25" s="7" t="s">
        <v>9</v>
      </c>
      <c r="C25" s="8">
        <v>17.576000000000001</v>
      </c>
      <c r="D25" s="8">
        <v>100.14400000000001</v>
      </c>
      <c r="E25" s="8">
        <v>85.222999999999999</v>
      </c>
      <c r="F25" s="8">
        <v>14.909000000000001</v>
      </c>
      <c r="G25" s="13">
        <f>VLOOKUP(A25,[1]TDSheet!$A:$G,7,0)</f>
        <v>1</v>
      </c>
      <c r="J25" s="3">
        <f>VLOOKUP(A25,[1]TDSheet!$A:$Y,25,0)</f>
        <v>170</v>
      </c>
      <c r="K25" s="3">
        <f t="shared" si="2"/>
        <v>17.044599999999999</v>
      </c>
      <c r="L25" s="16">
        <v>20</v>
      </c>
      <c r="M25" s="16"/>
      <c r="N25" s="3">
        <f t="shared" si="3"/>
        <v>12.021930699459066</v>
      </c>
      <c r="O25" s="3">
        <f t="shared" si="4"/>
        <v>10.848538540065475</v>
      </c>
      <c r="P25" s="3">
        <f>VLOOKUP(A25,[1]TDSheet!$A:$Q,17,0)</f>
        <v>13.159800000000001</v>
      </c>
      <c r="Q25" s="3">
        <f>VLOOKUP(A25,[1]TDSheet!$A:$R,18,0)</f>
        <v>21.355799999999999</v>
      </c>
      <c r="R25" s="3">
        <f>VLOOKUP(A25,[1]TDSheet!$A:$K,11,0)</f>
        <v>23.246400000000001</v>
      </c>
      <c r="T25" s="3">
        <f t="shared" si="5"/>
        <v>20</v>
      </c>
    </row>
    <row r="26" spans="1:20" ht="11.1" customHeight="1" outlineLevel="2" x14ac:dyDescent="0.2">
      <c r="A26" s="7" t="s">
        <v>30</v>
      </c>
      <c r="B26" s="7" t="s">
        <v>9</v>
      </c>
      <c r="C26" s="8">
        <v>452.45400000000001</v>
      </c>
      <c r="D26" s="8">
        <v>303.00900000000001</v>
      </c>
      <c r="E26" s="8">
        <v>415.83800000000002</v>
      </c>
      <c r="F26" s="8">
        <v>275.351</v>
      </c>
      <c r="G26" s="13">
        <f>VLOOKUP(A26,[1]TDSheet!$A:$G,7,0)</f>
        <v>1</v>
      </c>
      <c r="J26" s="3">
        <f>VLOOKUP(A26,[1]TDSheet!$A:$Y,25,0)</f>
        <v>330</v>
      </c>
      <c r="K26" s="3">
        <f t="shared" si="2"/>
        <v>83.167600000000007</v>
      </c>
      <c r="L26" s="16">
        <v>400</v>
      </c>
      <c r="M26" s="16"/>
      <c r="N26" s="3">
        <f t="shared" si="3"/>
        <v>12.088253117800681</v>
      </c>
      <c r="O26" s="3">
        <f t="shared" si="4"/>
        <v>7.2786878544048399</v>
      </c>
      <c r="P26" s="3">
        <f>VLOOKUP(A26,[1]TDSheet!$A:$Q,17,0)</f>
        <v>38.512</v>
      </c>
      <c r="Q26" s="3">
        <f>VLOOKUP(A26,[1]TDSheet!$A:$R,18,0)</f>
        <v>40.135000000000005</v>
      </c>
      <c r="R26" s="3">
        <f>VLOOKUP(A26,[1]TDSheet!$A:$K,11,0)</f>
        <v>75.685000000000002</v>
      </c>
      <c r="T26" s="3">
        <f t="shared" si="5"/>
        <v>400</v>
      </c>
    </row>
    <row r="27" spans="1:20" ht="11.1" customHeight="1" outlineLevel="2" x14ac:dyDescent="0.2">
      <c r="A27" s="7" t="s">
        <v>31</v>
      </c>
      <c r="B27" s="7" t="s">
        <v>9</v>
      </c>
      <c r="C27" s="8">
        <v>783.53899999999999</v>
      </c>
      <c r="D27" s="8">
        <v>1014.8049999999999</v>
      </c>
      <c r="E27" s="8">
        <v>638.58500000000004</v>
      </c>
      <c r="F27" s="8">
        <v>1123.886</v>
      </c>
      <c r="G27" s="13">
        <f>VLOOKUP(A27,[1]TDSheet!$A:$G,7,0)</f>
        <v>1</v>
      </c>
      <c r="J27" s="3">
        <f>VLOOKUP(A27,[1]TDSheet!$A:$Y,25,0)</f>
        <v>0</v>
      </c>
      <c r="K27" s="3">
        <f t="shared" si="2"/>
        <v>127.71700000000001</v>
      </c>
      <c r="L27" s="16">
        <v>410</v>
      </c>
      <c r="M27" s="16"/>
      <c r="N27" s="3">
        <f t="shared" si="3"/>
        <v>12.010037817988207</v>
      </c>
      <c r="O27" s="3">
        <f t="shared" si="4"/>
        <v>8.79981521645513</v>
      </c>
      <c r="P27" s="3">
        <f>VLOOKUP(A27,[1]TDSheet!$A:$Q,17,0)</f>
        <v>108.76400000000001</v>
      </c>
      <c r="Q27" s="3">
        <f>VLOOKUP(A27,[1]TDSheet!$A:$R,18,0)</f>
        <v>85.263199999999998</v>
      </c>
      <c r="R27" s="3">
        <f>VLOOKUP(A27,[1]TDSheet!$A:$K,11,0)</f>
        <v>117.5608</v>
      </c>
      <c r="T27" s="3">
        <f t="shared" si="5"/>
        <v>410</v>
      </c>
    </row>
    <row r="28" spans="1:20" ht="11.1" customHeight="1" outlineLevel="2" x14ac:dyDescent="0.2">
      <c r="A28" s="7" t="s">
        <v>32</v>
      </c>
      <c r="B28" s="7" t="s">
        <v>9</v>
      </c>
      <c r="C28" s="8">
        <v>418.70800000000003</v>
      </c>
      <c r="D28" s="8">
        <v>511.065</v>
      </c>
      <c r="E28" s="8">
        <v>513.12699999999995</v>
      </c>
      <c r="F28" s="8">
        <v>362.346</v>
      </c>
      <c r="G28" s="13">
        <f>VLOOKUP(A28,[1]TDSheet!$A:$G,7,0)</f>
        <v>1</v>
      </c>
      <c r="J28" s="3">
        <f>VLOOKUP(A28,[1]TDSheet!$A:$Y,25,0)</f>
        <v>335</v>
      </c>
      <c r="K28" s="3">
        <f t="shared" si="2"/>
        <v>102.62539999999998</v>
      </c>
      <c r="L28" s="16">
        <v>535</v>
      </c>
      <c r="M28" s="16"/>
      <c r="N28" s="3">
        <f t="shared" si="3"/>
        <v>12.008196801181775</v>
      </c>
      <c r="O28" s="3">
        <f t="shared" si="4"/>
        <v>6.7950624309381507</v>
      </c>
      <c r="P28" s="3">
        <f>VLOOKUP(A28,[1]TDSheet!$A:$Q,17,0)</f>
        <v>21.605399999999999</v>
      </c>
      <c r="Q28" s="3">
        <f>VLOOKUP(A28,[1]TDSheet!$A:$R,18,0)</f>
        <v>21.6008</v>
      </c>
      <c r="R28" s="3">
        <f>VLOOKUP(A28,[1]TDSheet!$A:$K,11,0)</f>
        <v>85.183199999999999</v>
      </c>
      <c r="T28" s="3">
        <f t="shared" si="5"/>
        <v>535</v>
      </c>
    </row>
    <row r="29" spans="1:20" ht="11.1" customHeight="1" outlineLevel="2" x14ac:dyDescent="0.2">
      <c r="A29" s="7" t="s">
        <v>33</v>
      </c>
      <c r="B29" s="7" t="s">
        <v>9</v>
      </c>
      <c r="C29" s="8">
        <v>92.293000000000006</v>
      </c>
      <c r="D29" s="8">
        <v>153.17400000000001</v>
      </c>
      <c r="E29" s="8">
        <v>181.66</v>
      </c>
      <c r="F29" s="8">
        <v>0.54100000000000004</v>
      </c>
      <c r="G29" s="13">
        <f>VLOOKUP(A29,[1]TDSheet!$A:$G,7,0)</f>
        <v>1</v>
      </c>
      <c r="J29" s="3">
        <f>VLOOKUP(A29,[1]TDSheet!$A:$Y,25,0)</f>
        <v>490</v>
      </c>
      <c r="K29" s="3">
        <f t="shared" si="2"/>
        <v>36.332000000000001</v>
      </c>
      <c r="L29" s="16"/>
      <c r="M29" s="16"/>
      <c r="N29" s="3">
        <f t="shared" si="3"/>
        <v>13.501623912804138</v>
      </c>
      <c r="O29" s="3">
        <f t="shared" si="4"/>
        <v>13.501623912804138</v>
      </c>
      <c r="P29" s="3">
        <f>VLOOKUP(A29,[1]TDSheet!$A:$Q,17,0)</f>
        <v>33.775799999999997</v>
      </c>
      <c r="Q29" s="3">
        <f>VLOOKUP(A29,[1]TDSheet!$A:$R,18,0)</f>
        <v>36.434800000000003</v>
      </c>
      <c r="R29" s="3">
        <f>VLOOKUP(A29,[1]TDSheet!$A:$K,11,0)</f>
        <v>53.448800000000006</v>
      </c>
      <c r="T29" s="3">
        <f t="shared" si="5"/>
        <v>0</v>
      </c>
    </row>
    <row r="30" spans="1:20" ht="11.1" customHeight="1" outlineLevel="2" x14ac:dyDescent="0.2">
      <c r="A30" s="7" t="s">
        <v>34</v>
      </c>
      <c r="B30" s="7" t="s">
        <v>9</v>
      </c>
      <c r="C30" s="8">
        <v>254.369</v>
      </c>
      <c r="D30" s="8"/>
      <c r="E30" s="8">
        <v>217.905</v>
      </c>
      <c r="F30" s="8">
        <v>3.8769999999999998</v>
      </c>
      <c r="G30" s="13">
        <f>VLOOKUP(A30,[1]TDSheet!$A:$G,7,0)</f>
        <v>1</v>
      </c>
      <c r="J30" s="3">
        <f>VLOOKUP(A30,[1]TDSheet!$A:$Y,25,0)</f>
        <v>350</v>
      </c>
      <c r="K30" s="3">
        <f t="shared" si="2"/>
        <v>43.581000000000003</v>
      </c>
      <c r="L30" s="16">
        <v>170</v>
      </c>
      <c r="M30" s="16"/>
      <c r="N30" s="3">
        <f t="shared" si="3"/>
        <v>12.020765930107155</v>
      </c>
      <c r="O30" s="3">
        <f t="shared" si="4"/>
        <v>8.1199834790390302</v>
      </c>
      <c r="P30" s="3">
        <f>VLOOKUP(A30,[1]TDSheet!$A:$Q,17,0)</f>
        <v>14.428000000000001</v>
      </c>
      <c r="Q30" s="3">
        <f>VLOOKUP(A30,[1]TDSheet!$A:$R,18,0)</f>
        <v>22.1464</v>
      </c>
      <c r="R30" s="3">
        <f>VLOOKUP(A30,[1]TDSheet!$A:$K,11,0)</f>
        <v>42.858600000000003</v>
      </c>
      <c r="T30" s="3">
        <f t="shared" si="5"/>
        <v>170</v>
      </c>
    </row>
    <row r="31" spans="1:20" ht="11.1" customHeight="1" outlineLevel="2" x14ac:dyDescent="0.2">
      <c r="A31" s="7" t="s">
        <v>35</v>
      </c>
      <c r="B31" s="7" t="s">
        <v>9</v>
      </c>
      <c r="C31" s="8">
        <v>258.447</v>
      </c>
      <c r="D31" s="8"/>
      <c r="E31" s="8">
        <v>201.26400000000001</v>
      </c>
      <c r="F31" s="8">
        <v>0.93700000000000006</v>
      </c>
      <c r="G31" s="13">
        <f>VLOOKUP(A31,[1]TDSheet!$A:$G,7,0)</f>
        <v>1</v>
      </c>
      <c r="J31" s="3">
        <f>VLOOKUP(A31,[1]TDSheet!$A:$Y,25,0)</f>
        <v>290</v>
      </c>
      <c r="K31" s="3">
        <f t="shared" si="2"/>
        <v>40.252800000000001</v>
      </c>
      <c r="L31" s="16">
        <v>195</v>
      </c>
      <c r="M31" s="16"/>
      <c r="N31" s="3">
        <f t="shared" si="3"/>
        <v>12.072129143811114</v>
      </c>
      <c r="O31" s="3">
        <f t="shared" si="4"/>
        <v>7.2277456475077511</v>
      </c>
      <c r="P31" s="3">
        <f>VLOOKUP(A31,[1]TDSheet!$A:$Q,17,0)</f>
        <v>43.004399999999997</v>
      </c>
      <c r="Q31" s="3">
        <f>VLOOKUP(A31,[1]TDSheet!$A:$R,18,0)</f>
        <v>18.834800000000001</v>
      </c>
      <c r="R31" s="3">
        <f>VLOOKUP(A31,[1]TDSheet!$A:$K,11,0)</f>
        <v>58.943600000000004</v>
      </c>
      <c r="T31" s="3">
        <f t="shared" si="5"/>
        <v>195</v>
      </c>
    </row>
    <row r="32" spans="1:20" ht="11.1" customHeight="1" outlineLevel="2" x14ac:dyDescent="0.2">
      <c r="A32" s="7" t="s">
        <v>36</v>
      </c>
      <c r="B32" s="7" t="s">
        <v>9</v>
      </c>
      <c r="C32" s="8">
        <v>3.4449999999999998</v>
      </c>
      <c r="D32" s="8">
        <v>50.433999999999997</v>
      </c>
      <c r="E32" s="8">
        <v>43.517000000000003</v>
      </c>
      <c r="F32" s="8">
        <v>6.2169999999999996</v>
      </c>
      <c r="G32" s="13">
        <f>VLOOKUP(A32,[1]TDSheet!$A:$G,7,0)</f>
        <v>1</v>
      </c>
      <c r="J32" s="3">
        <f>VLOOKUP(A32,[1]TDSheet!$A:$Y,25,0)</f>
        <v>45</v>
      </c>
      <c r="K32" s="3">
        <f t="shared" si="2"/>
        <v>8.7034000000000002</v>
      </c>
      <c r="L32" s="16">
        <v>55</v>
      </c>
      <c r="M32" s="16"/>
      <c r="N32" s="3">
        <f t="shared" si="3"/>
        <v>12.204081163683158</v>
      </c>
      <c r="O32" s="3">
        <f t="shared" si="4"/>
        <v>5.884711721855826</v>
      </c>
      <c r="P32" s="3">
        <f>VLOOKUP(A32,[1]TDSheet!$A:$Q,17,0)</f>
        <v>9.1598000000000006</v>
      </c>
      <c r="Q32" s="3">
        <f>VLOOKUP(A32,[1]TDSheet!$A:$R,18,0)</f>
        <v>8.5876000000000001</v>
      </c>
      <c r="R32" s="3">
        <f>VLOOKUP(A32,[1]TDSheet!$A:$K,11,0)</f>
        <v>7.8486000000000002</v>
      </c>
      <c r="T32" s="3">
        <f t="shared" si="5"/>
        <v>55</v>
      </c>
    </row>
    <row r="33" spans="1:20" ht="11.1" customHeight="1" outlineLevel="2" x14ac:dyDescent="0.2">
      <c r="A33" s="7" t="s">
        <v>37</v>
      </c>
      <c r="B33" s="7" t="s">
        <v>9</v>
      </c>
      <c r="C33" s="8">
        <v>17.286000000000001</v>
      </c>
      <c r="D33" s="8">
        <v>52.17</v>
      </c>
      <c r="E33" s="8">
        <v>39.087000000000003</v>
      </c>
      <c r="F33" s="8">
        <v>13.083</v>
      </c>
      <c r="G33" s="13">
        <f>VLOOKUP(A33,[1]TDSheet!$A:$G,7,0)</f>
        <v>1</v>
      </c>
      <c r="J33" s="3">
        <f>VLOOKUP(A33,[1]TDSheet!$A:$Y,25,0)</f>
        <v>75</v>
      </c>
      <c r="K33" s="3">
        <f t="shared" si="2"/>
        <v>7.817400000000001</v>
      </c>
      <c r="L33" s="16">
        <v>10</v>
      </c>
      <c r="M33" s="16"/>
      <c r="N33" s="3">
        <f t="shared" si="3"/>
        <v>12.546754675467545</v>
      </c>
      <c r="O33" s="3">
        <f t="shared" si="4"/>
        <v>11.267556988256963</v>
      </c>
      <c r="P33" s="3">
        <f>VLOOKUP(A33,[1]TDSheet!$A:$Q,17,0)</f>
        <v>14.7506</v>
      </c>
      <c r="Q33" s="3">
        <f>VLOOKUP(A33,[1]TDSheet!$A:$R,18,0)</f>
        <v>7.3676000000000004</v>
      </c>
      <c r="R33" s="3">
        <f>VLOOKUP(A33,[1]TDSheet!$A:$K,11,0)</f>
        <v>10.380800000000001</v>
      </c>
      <c r="T33" s="3">
        <f t="shared" si="5"/>
        <v>10</v>
      </c>
    </row>
    <row r="34" spans="1:20" ht="11.1" customHeight="1" outlineLevel="2" x14ac:dyDescent="0.2">
      <c r="A34" s="7" t="s">
        <v>38</v>
      </c>
      <c r="B34" s="7" t="s">
        <v>9</v>
      </c>
      <c r="C34" s="8">
        <v>406.43900000000002</v>
      </c>
      <c r="D34" s="8">
        <v>203.70400000000001</v>
      </c>
      <c r="E34" s="8">
        <v>179.761</v>
      </c>
      <c r="F34" s="8">
        <v>400.13499999999999</v>
      </c>
      <c r="G34" s="13">
        <f>VLOOKUP(A34,[1]TDSheet!$A:$G,7,0)</f>
        <v>1</v>
      </c>
      <c r="J34" s="3">
        <f>VLOOKUP(A34,[1]TDSheet!$A:$Y,25,0)</f>
        <v>0</v>
      </c>
      <c r="K34" s="3">
        <f t="shared" si="2"/>
        <v>35.952199999999998</v>
      </c>
      <c r="L34" s="16">
        <v>30</v>
      </c>
      <c r="M34" s="16"/>
      <c r="N34" s="3">
        <f t="shared" si="3"/>
        <v>11.964080084111682</v>
      </c>
      <c r="O34" s="3">
        <f t="shared" si="4"/>
        <v>11.129638798182031</v>
      </c>
      <c r="P34" s="3">
        <f>VLOOKUP(A34,[1]TDSheet!$A:$Q,17,0)</f>
        <v>14.061000000000002</v>
      </c>
      <c r="Q34" s="3">
        <f>VLOOKUP(A34,[1]TDSheet!$A:$R,18,0)</f>
        <v>16.049399999999999</v>
      </c>
      <c r="R34" s="3">
        <f>VLOOKUP(A34,[1]TDSheet!$A:$K,11,0)</f>
        <v>24.196199999999997</v>
      </c>
      <c r="T34" s="3">
        <f t="shared" si="5"/>
        <v>30</v>
      </c>
    </row>
    <row r="35" spans="1:20" ht="11.1" customHeight="1" outlineLevel="2" x14ac:dyDescent="0.2">
      <c r="A35" s="7" t="s">
        <v>39</v>
      </c>
      <c r="B35" s="7" t="s">
        <v>9</v>
      </c>
      <c r="C35" s="8">
        <v>369.63099999999997</v>
      </c>
      <c r="D35" s="8">
        <v>205.721</v>
      </c>
      <c r="E35" s="8">
        <v>139.66200000000001</v>
      </c>
      <c r="F35" s="8">
        <v>416.42899999999997</v>
      </c>
      <c r="G35" s="13">
        <f>VLOOKUP(A35,[1]TDSheet!$A:$G,7,0)</f>
        <v>1</v>
      </c>
      <c r="J35" s="3">
        <f>VLOOKUP(A35,[1]TDSheet!$A:$Y,25,0)</f>
        <v>0</v>
      </c>
      <c r="K35" s="3">
        <f t="shared" si="2"/>
        <v>27.932400000000001</v>
      </c>
      <c r="L35" s="16"/>
      <c r="M35" s="16"/>
      <c r="N35" s="3">
        <f t="shared" si="3"/>
        <v>14.90845756182784</v>
      </c>
      <c r="O35" s="3">
        <f t="shared" si="4"/>
        <v>14.90845756182784</v>
      </c>
      <c r="P35" s="3">
        <f>VLOOKUP(A35,[1]TDSheet!$A:$Q,17,0)</f>
        <v>1.0336000000000001</v>
      </c>
      <c r="Q35" s="3">
        <f>VLOOKUP(A35,[1]TDSheet!$A:$R,18,0)</f>
        <v>13.153200000000002</v>
      </c>
      <c r="R35" s="3">
        <f>VLOOKUP(A35,[1]TDSheet!$A:$K,11,0)</f>
        <v>23.790600000000001</v>
      </c>
      <c r="T35" s="3">
        <f t="shared" si="5"/>
        <v>0</v>
      </c>
    </row>
    <row r="36" spans="1:20" ht="11.1" customHeight="1" outlineLevel="2" x14ac:dyDescent="0.2">
      <c r="A36" s="7" t="s">
        <v>40</v>
      </c>
      <c r="B36" s="7" t="s">
        <v>9</v>
      </c>
      <c r="C36" s="8">
        <v>491.61099999999999</v>
      </c>
      <c r="D36" s="8">
        <v>102.087</v>
      </c>
      <c r="E36" s="8">
        <v>246.054</v>
      </c>
      <c r="F36" s="8">
        <v>285.96600000000001</v>
      </c>
      <c r="G36" s="13">
        <f>VLOOKUP(A36,[1]TDSheet!$A:$G,7,0)</f>
        <v>1</v>
      </c>
      <c r="J36" s="3">
        <f>VLOOKUP(A36,[1]TDSheet!$A:$Y,25,0)</f>
        <v>60</v>
      </c>
      <c r="K36" s="3">
        <f t="shared" si="2"/>
        <v>49.210799999999999</v>
      </c>
      <c r="L36" s="16">
        <v>245</v>
      </c>
      <c r="M36" s="16"/>
      <c r="N36" s="3">
        <f t="shared" si="3"/>
        <v>12.008867972071172</v>
      </c>
      <c r="O36" s="3">
        <f t="shared" si="4"/>
        <v>7.0302860347728551</v>
      </c>
      <c r="P36" s="3">
        <f>VLOOKUP(A36,[1]TDSheet!$A:$Q,17,0)</f>
        <v>30.455000000000002</v>
      </c>
      <c r="Q36" s="3">
        <f>VLOOKUP(A36,[1]TDSheet!$A:$R,18,0)</f>
        <v>27.337200000000003</v>
      </c>
      <c r="R36" s="3">
        <f>VLOOKUP(A36,[1]TDSheet!$A:$K,11,0)</f>
        <v>45.535800000000002</v>
      </c>
      <c r="T36" s="3">
        <f t="shared" si="5"/>
        <v>245</v>
      </c>
    </row>
    <row r="37" spans="1:20" ht="21.95" customHeight="1" outlineLevel="2" x14ac:dyDescent="0.2">
      <c r="A37" s="7" t="s">
        <v>41</v>
      </c>
      <c r="B37" s="7" t="s">
        <v>9</v>
      </c>
      <c r="C37" s="8">
        <v>329.38400000000001</v>
      </c>
      <c r="D37" s="8">
        <v>305.12400000000002</v>
      </c>
      <c r="E37" s="8">
        <v>306.63099999999997</v>
      </c>
      <c r="F37" s="8">
        <v>263.07</v>
      </c>
      <c r="G37" s="13">
        <f>VLOOKUP(A37,[1]TDSheet!$A:$G,7,0)</f>
        <v>1</v>
      </c>
      <c r="J37" s="3">
        <f>VLOOKUP(A37,[1]TDSheet!$A:$Y,25,0)</f>
        <v>25</v>
      </c>
      <c r="K37" s="3">
        <f t="shared" si="2"/>
        <v>61.326199999999993</v>
      </c>
      <c r="L37" s="16">
        <v>450</v>
      </c>
      <c r="M37" s="16"/>
      <c r="N37" s="3">
        <f t="shared" si="3"/>
        <v>12.035149740241529</v>
      </c>
      <c r="O37" s="3">
        <f t="shared" si="4"/>
        <v>4.6973397993027453</v>
      </c>
      <c r="P37" s="3">
        <f>VLOOKUP(A37,[1]TDSheet!$A:$Q,17,0)</f>
        <v>46.209400000000002</v>
      </c>
      <c r="Q37" s="3">
        <f>VLOOKUP(A37,[1]TDSheet!$A:$R,18,0)</f>
        <v>46.642800000000001</v>
      </c>
      <c r="R37" s="3">
        <f>VLOOKUP(A37,[1]TDSheet!$A:$K,11,0)</f>
        <v>44.980599999999995</v>
      </c>
      <c r="T37" s="3">
        <f t="shared" si="5"/>
        <v>450</v>
      </c>
    </row>
    <row r="38" spans="1:20" ht="11.1" customHeight="1" outlineLevel="2" x14ac:dyDescent="0.2">
      <c r="A38" s="7" t="s">
        <v>42</v>
      </c>
      <c r="B38" s="7" t="s">
        <v>9</v>
      </c>
      <c r="C38" s="8">
        <v>285.69499999999999</v>
      </c>
      <c r="D38" s="8">
        <v>305.34300000000002</v>
      </c>
      <c r="E38" s="8">
        <v>81.863</v>
      </c>
      <c r="F38" s="8">
        <v>498.55500000000001</v>
      </c>
      <c r="G38" s="13">
        <f>VLOOKUP(A38,[1]TDSheet!$A:$G,7,0)</f>
        <v>1</v>
      </c>
      <c r="J38" s="3">
        <f>VLOOKUP(A38,[1]TDSheet!$A:$Y,25,0)</f>
        <v>0</v>
      </c>
      <c r="K38" s="3">
        <f t="shared" si="2"/>
        <v>16.372599999999998</v>
      </c>
      <c r="L38" s="16"/>
      <c r="M38" s="16"/>
      <c r="N38" s="3">
        <f t="shared" si="3"/>
        <v>30.450569854513031</v>
      </c>
      <c r="O38" s="3">
        <f t="shared" si="4"/>
        <v>30.450569854513031</v>
      </c>
      <c r="P38" s="3">
        <f>VLOOKUP(A38,[1]TDSheet!$A:$Q,17,0)</f>
        <v>12.072799999999999</v>
      </c>
      <c r="Q38" s="3">
        <f>VLOOKUP(A38,[1]TDSheet!$A:$R,18,0)</f>
        <v>20.915399999999998</v>
      </c>
      <c r="R38" s="3">
        <f>VLOOKUP(A38,[1]TDSheet!$A:$K,11,0)</f>
        <v>8.7547999999999995</v>
      </c>
      <c r="T38" s="3">
        <f t="shared" si="5"/>
        <v>0</v>
      </c>
    </row>
    <row r="39" spans="1:20" ht="11.1" customHeight="1" outlineLevel="2" x14ac:dyDescent="0.2">
      <c r="A39" s="7" t="s">
        <v>43</v>
      </c>
      <c r="B39" s="7" t="s">
        <v>9</v>
      </c>
      <c r="C39" s="8">
        <v>70.343999999999994</v>
      </c>
      <c r="D39" s="8">
        <v>51.792000000000002</v>
      </c>
      <c r="E39" s="8">
        <v>58.817999999999998</v>
      </c>
      <c r="F39" s="8">
        <v>56.124000000000002</v>
      </c>
      <c r="G39" s="13">
        <f>VLOOKUP(A39,[1]TDSheet!$A:$G,7,0)</f>
        <v>1</v>
      </c>
      <c r="J39" s="3">
        <f>VLOOKUP(A39,[1]TDSheet!$A:$Y,25,0)</f>
        <v>65</v>
      </c>
      <c r="K39" s="3">
        <f t="shared" si="2"/>
        <v>11.7636</v>
      </c>
      <c r="L39" s="16">
        <v>20</v>
      </c>
      <c r="M39" s="16"/>
      <c r="N39" s="3">
        <f t="shared" si="3"/>
        <v>11.996667686762555</v>
      </c>
      <c r="O39" s="3">
        <f t="shared" si="4"/>
        <v>10.296507871739943</v>
      </c>
      <c r="P39" s="3">
        <f>VLOOKUP(A39,[1]TDSheet!$A:$Q,17,0)</f>
        <v>11.0246</v>
      </c>
      <c r="Q39" s="3">
        <f>VLOOKUP(A39,[1]TDSheet!$A:$R,18,0)</f>
        <v>3.1429999999999998</v>
      </c>
      <c r="R39" s="3">
        <f>VLOOKUP(A39,[1]TDSheet!$A:$K,11,0)</f>
        <v>12.778600000000001</v>
      </c>
      <c r="T39" s="3">
        <f t="shared" si="5"/>
        <v>20</v>
      </c>
    </row>
    <row r="40" spans="1:20" ht="21.95" customHeight="1" outlineLevel="2" x14ac:dyDescent="0.2">
      <c r="A40" s="7" t="s">
        <v>44</v>
      </c>
      <c r="B40" s="7" t="s">
        <v>9</v>
      </c>
      <c r="C40" s="8"/>
      <c r="D40" s="8">
        <v>51.853999999999999</v>
      </c>
      <c r="E40" s="8">
        <v>10.065</v>
      </c>
      <c r="F40" s="8">
        <v>41.789000000000001</v>
      </c>
      <c r="G40" s="13">
        <f>VLOOKUP(A40,[1]TDSheet!$A:$G,7,0)</f>
        <v>1</v>
      </c>
      <c r="J40" s="3">
        <f>VLOOKUP(A40,[1]TDSheet!$A:$Y,25,0)</f>
        <v>0</v>
      </c>
      <c r="K40" s="3">
        <f t="shared" si="2"/>
        <v>2.0129999999999999</v>
      </c>
      <c r="L40" s="16"/>
      <c r="M40" s="16"/>
      <c r="N40" s="3">
        <f t="shared" si="3"/>
        <v>20.759562841530055</v>
      </c>
      <c r="O40" s="3">
        <f t="shared" si="4"/>
        <v>20.759562841530055</v>
      </c>
      <c r="P40" s="3">
        <f>VLOOKUP(A40,[1]TDSheet!$A:$Q,17,0)</f>
        <v>3.7752000000000003</v>
      </c>
      <c r="Q40" s="3">
        <f>VLOOKUP(A40,[1]TDSheet!$A:$R,18,0)</f>
        <v>3.8948</v>
      </c>
      <c r="R40" s="3">
        <f>VLOOKUP(A40,[1]TDSheet!$A:$K,11,0)</f>
        <v>2.1688000000000001</v>
      </c>
      <c r="T40" s="3">
        <f t="shared" si="5"/>
        <v>0</v>
      </c>
    </row>
    <row r="41" spans="1:20" ht="11.1" customHeight="1" outlineLevel="2" x14ac:dyDescent="0.2">
      <c r="A41" s="7" t="s">
        <v>45</v>
      </c>
      <c r="B41" s="7" t="s">
        <v>19</v>
      </c>
      <c r="C41" s="8">
        <v>4</v>
      </c>
      <c r="D41" s="8">
        <v>30</v>
      </c>
      <c r="E41" s="8">
        <v>30</v>
      </c>
      <c r="F41" s="8">
        <v>2</v>
      </c>
      <c r="G41" s="13">
        <f>VLOOKUP(A41,[1]TDSheet!$A:$G,7,0)</f>
        <v>0.35</v>
      </c>
      <c r="J41" s="3">
        <f>VLOOKUP(A41,[1]TDSheet!$A:$Y,25,0)</f>
        <v>0</v>
      </c>
      <c r="K41" s="3">
        <f t="shared" si="2"/>
        <v>6</v>
      </c>
      <c r="L41" s="16">
        <v>70</v>
      </c>
      <c r="M41" s="16"/>
      <c r="N41" s="3">
        <f t="shared" si="3"/>
        <v>12</v>
      </c>
      <c r="O41" s="3">
        <f t="shared" si="4"/>
        <v>0.33333333333333331</v>
      </c>
      <c r="P41" s="3">
        <f>VLOOKUP(A41,[1]TDSheet!$A:$Q,17,0)</f>
        <v>0.2</v>
      </c>
      <c r="Q41" s="3">
        <f>VLOOKUP(A41,[1]TDSheet!$A:$R,18,0)</f>
        <v>10.8</v>
      </c>
      <c r="R41" s="3">
        <f>VLOOKUP(A41,[1]TDSheet!$A:$K,11,0)</f>
        <v>10.8</v>
      </c>
      <c r="T41" s="3">
        <f t="shared" si="5"/>
        <v>24.5</v>
      </c>
    </row>
    <row r="42" spans="1:20" ht="11.1" customHeight="1" outlineLevel="2" x14ac:dyDescent="0.2">
      <c r="A42" s="7" t="s">
        <v>54</v>
      </c>
      <c r="B42" s="7" t="s">
        <v>19</v>
      </c>
      <c r="C42" s="8"/>
      <c r="D42" s="8">
        <v>204</v>
      </c>
      <c r="E42" s="8">
        <v>204</v>
      </c>
      <c r="F42" s="8"/>
      <c r="G42" s="13">
        <f>VLOOKUP(A42,[1]TDSheet!$A:$G,7,0)</f>
        <v>0.4</v>
      </c>
      <c r="J42" s="3">
        <f>VLOOKUP(A42,[1]TDSheet!$A:$Y,25,0)</f>
        <v>0</v>
      </c>
      <c r="K42" s="3">
        <f t="shared" si="2"/>
        <v>40.799999999999997</v>
      </c>
      <c r="L42" s="16">
        <v>490</v>
      </c>
      <c r="M42" s="16"/>
      <c r="N42" s="3">
        <f t="shared" si="3"/>
        <v>12.009803921568627</v>
      </c>
      <c r="O42" s="3">
        <f t="shared" si="4"/>
        <v>0</v>
      </c>
      <c r="P42" s="3">
        <f>VLOOKUP(A42,[1]TDSheet!$A:$Q,17,0)</f>
        <v>24</v>
      </c>
      <c r="Q42" s="3">
        <f>VLOOKUP(A42,[1]TDSheet!$A:$R,18,0)</f>
        <v>0</v>
      </c>
      <c r="R42" s="3">
        <f>VLOOKUP(A42,[1]TDSheet!$A:$K,11,0)</f>
        <v>0</v>
      </c>
      <c r="T42" s="3">
        <f t="shared" si="5"/>
        <v>196</v>
      </c>
    </row>
    <row r="43" spans="1:20" ht="11.1" customHeight="1" outlineLevel="2" x14ac:dyDescent="0.2">
      <c r="A43" s="7" t="s">
        <v>73</v>
      </c>
      <c r="B43" s="7" t="s">
        <v>19</v>
      </c>
      <c r="C43" s="8"/>
      <c r="D43" s="8"/>
      <c r="E43" s="8"/>
      <c r="F43" s="8"/>
      <c r="G43" s="13">
        <v>0.45</v>
      </c>
      <c r="J43" s="3">
        <f>VLOOKUP(A43,[1]TDSheet!$A:$Y,25,0)</f>
        <v>100</v>
      </c>
      <c r="K43" s="3">
        <f t="shared" si="2"/>
        <v>0</v>
      </c>
      <c r="L43" s="17">
        <v>30</v>
      </c>
      <c r="M43" s="16"/>
      <c r="N43" s="3" t="e">
        <f t="shared" si="3"/>
        <v>#DIV/0!</v>
      </c>
      <c r="O43" s="3" t="e">
        <f t="shared" si="4"/>
        <v>#DIV/0!</v>
      </c>
      <c r="P43" s="3">
        <f>VLOOKUP(A43,[1]TDSheet!$A:$Q,17,0)</f>
        <v>9.4</v>
      </c>
      <c r="Q43" s="3">
        <f>VLOOKUP(A43,[1]TDSheet!$A:$R,18,0)</f>
        <v>0</v>
      </c>
      <c r="R43" s="3">
        <f>VLOOKUP(A43,[1]TDSheet!$A:$K,11,0)</f>
        <v>0</v>
      </c>
      <c r="T43" s="3">
        <f t="shared" si="5"/>
        <v>13.5</v>
      </c>
    </row>
    <row r="44" spans="1:20" ht="11.1" customHeight="1" outlineLevel="2" x14ac:dyDescent="0.2">
      <c r="A44" s="7" t="s">
        <v>46</v>
      </c>
      <c r="B44" s="7" t="s">
        <v>9</v>
      </c>
      <c r="C44" s="8">
        <v>173.55500000000001</v>
      </c>
      <c r="D44" s="8">
        <v>204.53700000000001</v>
      </c>
      <c r="E44" s="8">
        <v>206.93799999999999</v>
      </c>
      <c r="F44" s="8">
        <v>50.508000000000003</v>
      </c>
      <c r="G44" s="13">
        <f>VLOOKUP(A44,[1]TDSheet!$A:$G,7,0)</f>
        <v>1</v>
      </c>
      <c r="J44" s="3">
        <f>VLOOKUP(A44,[1]TDSheet!$A:$Y,25,0)</f>
        <v>620</v>
      </c>
      <c r="K44" s="3">
        <f t="shared" si="2"/>
        <v>41.387599999999999</v>
      </c>
      <c r="L44" s="17">
        <v>100</v>
      </c>
      <c r="M44" s="16"/>
      <c r="N44" s="3">
        <f t="shared" si="3"/>
        <v>18.616880418289536</v>
      </c>
      <c r="O44" s="3">
        <f t="shared" si="4"/>
        <v>16.200697793542027</v>
      </c>
      <c r="P44" s="3">
        <f>VLOOKUP(A44,[1]TDSheet!$A:$Q,17,0)</f>
        <v>21.8476</v>
      </c>
      <c r="Q44" s="3">
        <f>VLOOKUP(A44,[1]TDSheet!$A:$R,18,0)</f>
        <v>52.145200000000003</v>
      </c>
      <c r="R44" s="3">
        <f>VLOOKUP(A44,[1]TDSheet!$A:$K,11,0)</f>
        <v>69.218600000000009</v>
      </c>
      <c r="T44" s="3">
        <f t="shared" si="5"/>
        <v>100</v>
      </c>
    </row>
    <row r="45" spans="1:20" ht="21.95" customHeight="1" outlineLevel="2" x14ac:dyDescent="0.2">
      <c r="A45" s="7" t="s">
        <v>55</v>
      </c>
      <c r="B45" s="7" t="s">
        <v>19</v>
      </c>
      <c r="C45" s="8"/>
      <c r="D45" s="8">
        <v>54</v>
      </c>
      <c r="E45" s="8">
        <v>53</v>
      </c>
      <c r="F45" s="8">
        <v>1</v>
      </c>
      <c r="G45" s="13">
        <f>VLOOKUP(A45,[1]TDSheet!$A:$G,7,0)</f>
        <v>0.35</v>
      </c>
      <c r="J45" s="3">
        <f>VLOOKUP(A45,[1]TDSheet!$A:$Y,25,0)</f>
        <v>0</v>
      </c>
      <c r="K45" s="3">
        <f t="shared" si="2"/>
        <v>10.6</v>
      </c>
      <c r="L45" s="16">
        <v>125</v>
      </c>
      <c r="M45" s="16"/>
      <c r="N45" s="3">
        <f t="shared" si="3"/>
        <v>11.886792452830189</v>
      </c>
      <c r="O45" s="3">
        <f t="shared" si="4"/>
        <v>9.4339622641509441E-2</v>
      </c>
      <c r="P45" s="3">
        <f>VLOOKUP(A45,[1]TDSheet!$A:$Q,17,0)</f>
        <v>1.6</v>
      </c>
      <c r="Q45" s="3">
        <f>VLOOKUP(A45,[1]TDSheet!$A:$R,18,0)</f>
        <v>20.399999999999999</v>
      </c>
      <c r="R45" s="3">
        <f>VLOOKUP(A45,[1]TDSheet!$A:$K,11,0)</f>
        <v>0</v>
      </c>
      <c r="T45" s="3">
        <f t="shared" si="5"/>
        <v>43.75</v>
      </c>
    </row>
    <row r="46" spans="1:20" ht="11.1" customHeight="1" outlineLevel="2" x14ac:dyDescent="0.2">
      <c r="A46" s="7" t="s">
        <v>47</v>
      </c>
      <c r="B46" s="7" t="s">
        <v>9</v>
      </c>
      <c r="C46" s="8">
        <v>144.06100000000001</v>
      </c>
      <c r="D46" s="8"/>
      <c r="E46" s="8">
        <v>64.575999999999993</v>
      </c>
      <c r="F46" s="8">
        <v>73.024000000000001</v>
      </c>
      <c r="G46" s="13">
        <f>VLOOKUP(A46,[1]TDSheet!$A:$G,7,0)</f>
        <v>1</v>
      </c>
      <c r="J46" s="3">
        <f>VLOOKUP(A46,[1]TDSheet!$A:$Y,25,0)</f>
        <v>10</v>
      </c>
      <c r="K46" s="3">
        <f t="shared" si="2"/>
        <v>12.915199999999999</v>
      </c>
      <c r="L46" s="16">
        <v>70</v>
      </c>
      <c r="M46" s="16"/>
      <c r="N46" s="3">
        <f t="shared" si="3"/>
        <v>11.848364717542122</v>
      </c>
      <c r="O46" s="3">
        <f t="shared" si="4"/>
        <v>6.4283944499504466</v>
      </c>
      <c r="P46" s="3">
        <f>VLOOKUP(A46,[1]TDSheet!$A:$Q,17,0)</f>
        <v>0</v>
      </c>
      <c r="Q46" s="3">
        <f>VLOOKUP(A46,[1]TDSheet!$A:$R,18,0)</f>
        <v>5.8803999999999998</v>
      </c>
      <c r="R46" s="3">
        <f>VLOOKUP(A46,[1]TDSheet!$A:$K,11,0)</f>
        <v>10.621599999999999</v>
      </c>
      <c r="T46" s="3">
        <f t="shared" si="5"/>
        <v>70</v>
      </c>
    </row>
    <row r="47" spans="1:20" ht="11.1" customHeight="1" outlineLevel="2" x14ac:dyDescent="0.2">
      <c r="A47" s="7" t="s">
        <v>56</v>
      </c>
      <c r="B47" s="7" t="s">
        <v>19</v>
      </c>
      <c r="C47" s="8">
        <v>158</v>
      </c>
      <c r="D47" s="8">
        <v>102</v>
      </c>
      <c r="E47" s="8">
        <v>262</v>
      </c>
      <c r="F47" s="8">
        <v>-10</v>
      </c>
      <c r="G47" s="13">
        <f>VLOOKUP(A47,[1]TDSheet!$A:$G,7,0)</f>
        <v>0.4</v>
      </c>
      <c r="J47" s="3">
        <f>VLOOKUP(A47,[1]TDSheet!$A:$Y,25,0)</f>
        <v>670</v>
      </c>
      <c r="K47" s="3">
        <f t="shared" si="2"/>
        <v>52.4</v>
      </c>
      <c r="L47" s="16"/>
      <c r="M47" s="16"/>
      <c r="N47" s="3">
        <f t="shared" si="3"/>
        <v>12.595419847328245</v>
      </c>
      <c r="O47" s="3">
        <f t="shared" si="4"/>
        <v>12.595419847328245</v>
      </c>
      <c r="P47" s="3">
        <f>VLOOKUP(A47,[1]TDSheet!$A:$Q,17,0)</f>
        <v>56.6</v>
      </c>
      <c r="Q47" s="3">
        <f>VLOOKUP(A47,[1]TDSheet!$A:$R,18,0)</f>
        <v>40.799999999999997</v>
      </c>
      <c r="R47" s="3">
        <f>VLOOKUP(A47,[1]TDSheet!$A:$K,11,0)</f>
        <v>65.8</v>
      </c>
      <c r="T47" s="3">
        <f t="shared" si="5"/>
        <v>0</v>
      </c>
    </row>
    <row r="48" spans="1:20" ht="11.1" customHeight="1" outlineLevel="2" x14ac:dyDescent="0.2">
      <c r="A48" s="7" t="s">
        <v>57</v>
      </c>
      <c r="B48" s="7" t="s">
        <v>19</v>
      </c>
      <c r="C48" s="8">
        <v>7</v>
      </c>
      <c r="D48" s="8">
        <v>102</v>
      </c>
      <c r="E48" s="8">
        <v>109</v>
      </c>
      <c r="F48" s="8">
        <v>-7</v>
      </c>
      <c r="G48" s="13">
        <f>VLOOKUP(A48,[1]TDSheet!$A:$G,7,0)</f>
        <v>0.4</v>
      </c>
      <c r="J48" s="3">
        <f>VLOOKUP(A48,[1]TDSheet!$A:$Y,25,0)</f>
        <v>360</v>
      </c>
      <c r="K48" s="3">
        <f t="shared" si="2"/>
        <v>21.8</v>
      </c>
      <c r="L48" s="17">
        <v>100</v>
      </c>
      <c r="M48" s="16"/>
      <c r="N48" s="3">
        <f t="shared" si="3"/>
        <v>20.779816513761467</v>
      </c>
      <c r="O48" s="3">
        <f t="shared" si="4"/>
        <v>16.192660550458715</v>
      </c>
      <c r="P48" s="3">
        <f>VLOOKUP(A48,[1]TDSheet!$A:$Q,17,0)</f>
        <v>56</v>
      </c>
      <c r="Q48" s="3">
        <f>VLOOKUP(A48,[1]TDSheet!$A:$R,18,0)</f>
        <v>40.799999999999997</v>
      </c>
      <c r="R48" s="3">
        <f>VLOOKUP(A48,[1]TDSheet!$A:$K,11,0)</f>
        <v>38.4</v>
      </c>
      <c r="T48" s="3">
        <f t="shared" si="5"/>
        <v>40</v>
      </c>
    </row>
    <row r="49" spans="1:20" ht="11.1" customHeight="1" outlineLevel="2" x14ac:dyDescent="0.2">
      <c r="A49" s="7" t="s">
        <v>14</v>
      </c>
      <c r="B49" s="7" t="s">
        <v>9</v>
      </c>
      <c r="C49" s="8">
        <v>180.16499999999999</v>
      </c>
      <c r="D49" s="8">
        <v>108.1</v>
      </c>
      <c r="E49" s="8">
        <v>243.05799999999999</v>
      </c>
      <c r="F49" s="8">
        <v>-3.3660000000000001</v>
      </c>
      <c r="G49" s="13">
        <f>VLOOKUP(A49,[1]TDSheet!$A:$G,7,0)</f>
        <v>1</v>
      </c>
      <c r="J49" s="3">
        <f>VLOOKUP(A49,[1]TDSheet!$A:$Y,25,0)</f>
        <v>500</v>
      </c>
      <c r="K49" s="3">
        <f t="shared" si="2"/>
        <v>48.611599999999996</v>
      </c>
      <c r="L49" s="16">
        <v>90</v>
      </c>
      <c r="M49" s="16"/>
      <c r="N49" s="3">
        <f t="shared" si="3"/>
        <v>12.0677780612035</v>
      </c>
      <c r="O49" s="3">
        <f t="shared" si="4"/>
        <v>10.216368109669299</v>
      </c>
      <c r="P49" s="3">
        <f>VLOOKUP(A49,[1]TDSheet!$A:$Q,17,0)</f>
        <v>0</v>
      </c>
      <c r="Q49" s="3">
        <f>VLOOKUP(A49,[1]TDSheet!$A:$R,18,0)</f>
        <v>32.936999999999998</v>
      </c>
      <c r="R49" s="3">
        <f>VLOOKUP(A49,[1]TDSheet!$A:$K,11,0)</f>
        <v>56.654399999999995</v>
      </c>
      <c r="T49" s="3">
        <f t="shared" si="5"/>
        <v>90</v>
      </c>
    </row>
    <row r="50" spans="1:20" ht="11.1" customHeight="1" outlineLevel="2" x14ac:dyDescent="0.2">
      <c r="A50" s="7" t="s">
        <v>15</v>
      </c>
      <c r="B50" s="7" t="s">
        <v>9</v>
      </c>
      <c r="C50" s="8">
        <v>251.26</v>
      </c>
      <c r="D50" s="8"/>
      <c r="E50" s="8">
        <v>206.03100000000001</v>
      </c>
      <c r="F50" s="8">
        <v>0.113</v>
      </c>
      <c r="G50" s="13">
        <f>VLOOKUP(A50,[1]TDSheet!$A:$G,7,0)</f>
        <v>1</v>
      </c>
      <c r="J50" s="3">
        <f>VLOOKUP(A50,[1]TDSheet!$A:$Y,25,0)</f>
        <v>470</v>
      </c>
      <c r="K50" s="3">
        <f t="shared" si="2"/>
        <v>41.206200000000003</v>
      </c>
      <c r="L50" s="16">
        <v>25</v>
      </c>
      <c r="M50" s="16"/>
      <c r="N50" s="3">
        <f t="shared" si="3"/>
        <v>12.015497667826686</v>
      </c>
      <c r="O50" s="3">
        <f t="shared" si="4"/>
        <v>11.408792851561172</v>
      </c>
      <c r="P50" s="3">
        <f>VLOOKUP(A50,[1]TDSheet!$A:$Q,17,0)</f>
        <v>21.959600000000002</v>
      </c>
      <c r="Q50" s="3">
        <f>VLOOKUP(A50,[1]TDSheet!$A:$R,18,0)</f>
        <v>39.333600000000004</v>
      </c>
      <c r="R50" s="3">
        <f>VLOOKUP(A50,[1]TDSheet!$A:$K,11,0)</f>
        <v>52.261199999999995</v>
      </c>
      <c r="T50" s="3">
        <f t="shared" si="5"/>
        <v>25</v>
      </c>
    </row>
    <row r="51" spans="1:20" ht="11.1" customHeight="1" outlineLevel="2" x14ac:dyDescent="0.2">
      <c r="A51" s="7" t="s">
        <v>16</v>
      </c>
      <c r="B51" s="7" t="s">
        <v>9</v>
      </c>
      <c r="C51" s="8">
        <v>238.06899999999999</v>
      </c>
      <c r="D51" s="8"/>
      <c r="E51" s="8">
        <v>169.08099999999999</v>
      </c>
      <c r="F51" s="8">
        <v>31.053999999999998</v>
      </c>
      <c r="G51" s="13">
        <f>VLOOKUP(A51,[1]TDSheet!$A:$G,7,0)</f>
        <v>1</v>
      </c>
      <c r="J51" s="3">
        <f>VLOOKUP(A51,[1]TDSheet!$A:$Y,25,0)</f>
        <v>160</v>
      </c>
      <c r="K51" s="3">
        <f t="shared" si="2"/>
        <v>33.816199999999995</v>
      </c>
      <c r="L51" s="16">
        <v>215</v>
      </c>
      <c r="M51" s="16"/>
      <c r="N51" s="3">
        <f t="shared" si="3"/>
        <v>12.007676793962657</v>
      </c>
      <c r="O51" s="3">
        <f t="shared" si="4"/>
        <v>5.6497773256604829</v>
      </c>
      <c r="P51" s="3">
        <f>VLOOKUP(A51,[1]TDSheet!$A:$Q,17,0)</f>
        <v>9.8819999999999997</v>
      </c>
      <c r="Q51" s="3">
        <f>VLOOKUP(A51,[1]TDSheet!$A:$R,18,0)</f>
        <v>16.2166</v>
      </c>
      <c r="R51" s="3">
        <f>VLOOKUP(A51,[1]TDSheet!$A:$K,11,0)</f>
        <v>29.286399999999997</v>
      </c>
      <c r="T51" s="3">
        <f t="shared" si="5"/>
        <v>215</v>
      </c>
    </row>
    <row r="52" spans="1:20" ht="11.1" customHeight="1" outlineLevel="2" x14ac:dyDescent="0.2">
      <c r="A52" s="7" t="s">
        <v>58</v>
      </c>
      <c r="B52" s="7" t="s">
        <v>19</v>
      </c>
      <c r="C52" s="8">
        <v>56</v>
      </c>
      <c r="D52" s="8">
        <v>30</v>
      </c>
      <c r="E52" s="8">
        <v>74</v>
      </c>
      <c r="F52" s="8"/>
      <c r="G52" s="13">
        <f>VLOOKUP(A52,[1]TDSheet!$A:$G,7,0)</f>
        <v>0.35</v>
      </c>
      <c r="J52" s="3">
        <f>VLOOKUP(A52,[1]TDSheet!$A:$Y,25,0)</f>
        <v>90</v>
      </c>
      <c r="K52" s="3">
        <f t="shared" si="2"/>
        <v>14.8</v>
      </c>
      <c r="L52" s="16">
        <v>90</v>
      </c>
      <c r="M52" s="16"/>
      <c r="N52" s="3">
        <f t="shared" si="3"/>
        <v>12.162162162162161</v>
      </c>
      <c r="O52" s="3">
        <f t="shared" si="4"/>
        <v>6.0810810810810807</v>
      </c>
      <c r="P52" s="3">
        <f>VLOOKUP(A52,[1]TDSheet!$A:$Q,17,0)</f>
        <v>0</v>
      </c>
      <c r="Q52" s="3">
        <f>VLOOKUP(A52,[1]TDSheet!$A:$R,18,0)</f>
        <v>6</v>
      </c>
      <c r="R52" s="3">
        <f>VLOOKUP(A52,[1]TDSheet!$A:$K,11,0)</f>
        <v>11.6</v>
      </c>
      <c r="T52" s="3">
        <f t="shared" si="5"/>
        <v>31.499999999999996</v>
      </c>
    </row>
    <row r="53" spans="1:20" ht="11.1" customHeight="1" outlineLevel="2" x14ac:dyDescent="0.2">
      <c r="A53" s="7" t="s">
        <v>23</v>
      </c>
      <c r="B53" s="7" t="s">
        <v>19</v>
      </c>
      <c r="C53" s="8">
        <v>65</v>
      </c>
      <c r="D53" s="8">
        <v>32</v>
      </c>
      <c r="E53" s="8">
        <v>18</v>
      </c>
      <c r="F53" s="8">
        <v>75</v>
      </c>
      <c r="G53" s="13">
        <f>VLOOKUP(A53,[1]TDSheet!$A:$G,7,0)</f>
        <v>0.35</v>
      </c>
      <c r="J53" s="3">
        <f>VLOOKUP(A53,[1]TDSheet!$A:$Y,25,0)</f>
        <v>0</v>
      </c>
      <c r="K53" s="3">
        <f t="shared" si="2"/>
        <v>3.6</v>
      </c>
      <c r="L53" s="16"/>
      <c r="M53" s="16"/>
      <c r="N53" s="3">
        <f t="shared" si="3"/>
        <v>20.833333333333332</v>
      </c>
      <c r="O53" s="3">
        <f t="shared" si="4"/>
        <v>20.833333333333332</v>
      </c>
      <c r="P53" s="3">
        <f>VLOOKUP(A53,[1]TDSheet!$A:$Q,17,0)</f>
        <v>0</v>
      </c>
      <c r="Q53" s="3">
        <f>VLOOKUP(A53,[1]TDSheet!$A:$R,18,0)</f>
        <v>7.6</v>
      </c>
      <c r="R53" s="3">
        <f>VLOOKUP(A53,[1]TDSheet!$A:$K,11,0)</f>
        <v>2.6</v>
      </c>
      <c r="T53" s="3">
        <f t="shared" si="5"/>
        <v>0</v>
      </c>
    </row>
    <row r="54" spans="1:20" ht="11.1" customHeight="1" outlineLevel="2" x14ac:dyDescent="0.2">
      <c r="A54" s="7" t="s">
        <v>48</v>
      </c>
      <c r="B54" s="7" t="s">
        <v>9</v>
      </c>
      <c r="C54" s="8">
        <v>29.329000000000001</v>
      </c>
      <c r="D54" s="8">
        <v>21.609000000000002</v>
      </c>
      <c r="E54" s="8">
        <v>36.597999999999999</v>
      </c>
      <c r="F54" s="8">
        <v>7.1980000000000004</v>
      </c>
      <c r="G54" s="13">
        <f>VLOOKUP(A54,[1]TDSheet!$A:$G,7,0)</f>
        <v>1</v>
      </c>
      <c r="J54" s="3">
        <f>VLOOKUP(A54,[1]TDSheet!$A:$Y,25,0)</f>
        <v>10</v>
      </c>
      <c r="K54" s="3">
        <f t="shared" si="2"/>
        <v>7.3195999999999994</v>
      </c>
      <c r="L54" s="16">
        <v>70</v>
      </c>
      <c r="M54" s="16"/>
      <c r="N54" s="3">
        <f t="shared" si="3"/>
        <v>11.912946062626375</v>
      </c>
      <c r="O54" s="3">
        <f t="shared" si="4"/>
        <v>2.3495819443685448</v>
      </c>
      <c r="P54" s="3">
        <f>VLOOKUP(A54,[1]TDSheet!$A:$Q,17,0)</f>
        <v>0</v>
      </c>
      <c r="Q54" s="3">
        <f>VLOOKUP(A54,[1]TDSheet!$A:$R,18,0)</f>
        <v>2.1412</v>
      </c>
      <c r="R54" s="3">
        <f>VLOOKUP(A54,[1]TDSheet!$A:$K,11,0)</f>
        <v>4.1415999999999995</v>
      </c>
      <c r="T54" s="3">
        <f t="shared" si="5"/>
        <v>70</v>
      </c>
    </row>
    <row r="55" spans="1:20" ht="11.1" customHeight="1" outlineLevel="2" x14ac:dyDescent="0.2">
      <c r="A55" s="7" t="s">
        <v>74</v>
      </c>
      <c r="B55" s="7" t="s">
        <v>19</v>
      </c>
      <c r="C55" s="8"/>
      <c r="D55" s="8"/>
      <c r="E55" s="8"/>
      <c r="F55" s="8"/>
      <c r="G55" s="13">
        <v>0.35</v>
      </c>
      <c r="J55" s="3">
        <f>VLOOKUP(A55,[1]TDSheet!$A:$Y,25,0)</f>
        <v>120</v>
      </c>
      <c r="K55" s="3">
        <f t="shared" si="2"/>
        <v>0</v>
      </c>
      <c r="L55" s="16"/>
      <c r="M55" s="16"/>
      <c r="N55" s="3" t="e">
        <f t="shared" si="3"/>
        <v>#DIV/0!</v>
      </c>
      <c r="O55" s="3" t="e">
        <f t="shared" si="4"/>
        <v>#DIV/0!</v>
      </c>
      <c r="P55" s="3">
        <f>VLOOKUP(A55,[1]TDSheet!$A:$Q,17,0)</f>
        <v>0</v>
      </c>
      <c r="Q55" s="3">
        <f>VLOOKUP(A55,[1]TDSheet!$A:$R,18,0)</f>
        <v>11.2</v>
      </c>
      <c r="R55" s="3">
        <f>VLOOKUP(A55,[1]TDSheet!$A:$K,11,0)</f>
        <v>0</v>
      </c>
      <c r="T55" s="3">
        <f t="shared" si="5"/>
        <v>0</v>
      </c>
    </row>
    <row r="56" spans="1:20" ht="21.95" customHeight="1" outlineLevel="2" x14ac:dyDescent="0.2">
      <c r="A56" s="7" t="s">
        <v>59</v>
      </c>
      <c r="B56" s="7" t="s">
        <v>19</v>
      </c>
      <c r="C56" s="8">
        <v>59</v>
      </c>
      <c r="D56" s="8">
        <v>30</v>
      </c>
      <c r="E56" s="8">
        <v>64</v>
      </c>
      <c r="F56" s="8">
        <v>9</v>
      </c>
      <c r="G56" s="13">
        <f>VLOOKUP(A56,[1]TDSheet!$A:$G,7,0)</f>
        <v>0.28000000000000003</v>
      </c>
      <c r="J56" s="3">
        <f>VLOOKUP(A56,[1]TDSheet!$A:$Y,25,0)</f>
        <v>100</v>
      </c>
      <c r="K56" s="3">
        <f t="shared" si="2"/>
        <v>12.8</v>
      </c>
      <c r="L56" s="16">
        <v>45</v>
      </c>
      <c r="M56" s="16"/>
      <c r="N56" s="3">
        <f t="shared" si="3"/>
        <v>12.03125</v>
      </c>
      <c r="O56" s="3">
        <f t="shared" si="4"/>
        <v>8.515625</v>
      </c>
      <c r="P56" s="3">
        <f>VLOOKUP(A56,[1]TDSheet!$A:$Q,17,0)</f>
        <v>0</v>
      </c>
      <c r="Q56" s="3">
        <f>VLOOKUP(A56,[1]TDSheet!$A:$R,18,0)</f>
        <v>5.4</v>
      </c>
      <c r="R56" s="3">
        <f>VLOOKUP(A56,[1]TDSheet!$A:$K,11,0)</f>
        <v>12.2</v>
      </c>
      <c r="T56" s="3">
        <f t="shared" si="5"/>
        <v>12.600000000000001</v>
      </c>
    </row>
    <row r="57" spans="1:20" ht="21.95" customHeight="1" outlineLevel="2" x14ac:dyDescent="0.2">
      <c r="A57" s="7" t="s">
        <v>17</v>
      </c>
      <c r="B57" s="7" t="s">
        <v>9</v>
      </c>
      <c r="C57" s="8">
        <v>329.77</v>
      </c>
      <c r="D57" s="8"/>
      <c r="E57" s="8">
        <v>166.41200000000001</v>
      </c>
      <c r="F57" s="8">
        <v>147.66999999999999</v>
      </c>
      <c r="G57" s="13">
        <f>VLOOKUP(A57,[1]TDSheet!$A:$G,7,0)</f>
        <v>1</v>
      </c>
      <c r="J57" s="3">
        <f>VLOOKUP(A57,[1]TDSheet!$A:$Y,25,0)</f>
        <v>0</v>
      </c>
      <c r="K57" s="3">
        <f t="shared" si="2"/>
        <v>33.282400000000003</v>
      </c>
      <c r="L57" s="16">
        <v>250</v>
      </c>
      <c r="M57" s="16"/>
      <c r="N57" s="3">
        <f t="shared" si="3"/>
        <v>11.948357089632957</v>
      </c>
      <c r="O57" s="3">
        <f t="shared" si="4"/>
        <v>4.4368795519553874</v>
      </c>
      <c r="P57" s="3">
        <f>VLOOKUP(A57,[1]TDSheet!$A:$Q,17,0)</f>
        <v>0</v>
      </c>
      <c r="Q57" s="3">
        <f>VLOOKUP(A57,[1]TDSheet!$A:$R,18,0)</f>
        <v>3.6497999999999999</v>
      </c>
      <c r="R57" s="3">
        <f>VLOOKUP(A57,[1]TDSheet!$A:$K,11,0)</f>
        <v>21.1296</v>
      </c>
      <c r="T57" s="3">
        <f t="shared" si="5"/>
        <v>250</v>
      </c>
    </row>
    <row r="58" spans="1:20" ht="21.95" customHeight="1" outlineLevel="2" x14ac:dyDescent="0.2">
      <c r="A58" s="7" t="s">
        <v>60</v>
      </c>
      <c r="B58" s="7" t="s">
        <v>19</v>
      </c>
      <c r="C58" s="8">
        <v>66</v>
      </c>
      <c r="D58" s="8">
        <v>30</v>
      </c>
      <c r="E58" s="8">
        <v>78</v>
      </c>
      <c r="F58" s="8">
        <v>3</v>
      </c>
      <c r="G58" s="13">
        <f>VLOOKUP(A58,[1]TDSheet!$A:$G,7,0)</f>
        <v>0.28000000000000003</v>
      </c>
      <c r="J58" s="3">
        <f>VLOOKUP(A58,[1]TDSheet!$A:$Y,25,0)</f>
        <v>110</v>
      </c>
      <c r="K58" s="3">
        <f t="shared" si="2"/>
        <v>15.6</v>
      </c>
      <c r="L58" s="16">
        <v>75</v>
      </c>
      <c r="M58" s="16"/>
      <c r="N58" s="3">
        <f t="shared" si="3"/>
        <v>12.051282051282051</v>
      </c>
      <c r="O58" s="3">
        <f t="shared" si="4"/>
        <v>7.2435897435897436</v>
      </c>
      <c r="P58" s="3">
        <f>VLOOKUP(A58,[1]TDSheet!$A:$Q,17,0)</f>
        <v>0</v>
      </c>
      <c r="Q58" s="3">
        <f>VLOOKUP(A58,[1]TDSheet!$A:$R,18,0)</f>
        <v>5</v>
      </c>
      <c r="R58" s="3">
        <f>VLOOKUP(A58,[1]TDSheet!$A:$K,11,0)</f>
        <v>11.2</v>
      </c>
      <c r="T58" s="3">
        <f t="shared" si="5"/>
        <v>21.000000000000004</v>
      </c>
    </row>
    <row r="59" spans="1:20" ht="11.45" customHeight="1" x14ac:dyDescent="0.2">
      <c r="A59" s="2" t="s">
        <v>75</v>
      </c>
      <c r="S59" s="18" t="s">
        <v>76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2023-09-06T10:34:45Z</dcterms:modified>
</cp:coreProperties>
</file>