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05,09,23 КИ\"/>
    </mc:Choice>
  </mc:AlternateContent>
  <xr:revisionPtr revIDLastSave="0" documentId="13_ncr:1_{B5017956-4B00-48A8-9854-2E6C55D2A46A}" xr6:coauthVersionLast="45" xr6:coauthVersionMax="45" xr10:uidLastSave="{00000000-0000-0000-0000-000000000000}"/>
  <bookViews>
    <workbookView xWindow="-120" yWindow="-120" windowWidth="29040" windowHeight="15840" tabRatio="234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TDSheet!$A$3:$AE$96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8" i="1" l="1"/>
  <c r="AB82" i="1"/>
  <c r="AB83" i="1"/>
  <c r="AB95" i="1"/>
  <c r="P7" i="1" l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4" i="1"/>
  <c r="Z85" i="1"/>
  <c r="Z86" i="1"/>
  <c r="Z87" i="1"/>
  <c r="Z88" i="1"/>
  <c r="Z89" i="1"/>
  <c r="Z90" i="1"/>
  <c r="Z91" i="1"/>
  <c r="Z92" i="1"/>
  <c r="Z93" i="1"/>
  <c r="Z94" i="1"/>
  <c r="Z96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4" i="1"/>
  <c r="Y85" i="1"/>
  <c r="Y86" i="1"/>
  <c r="Y87" i="1"/>
  <c r="Y88" i="1"/>
  <c r="Y89" i="1"/>
  <c r="Y90" i="1"/>
  <c r="Y91" i="1"/>
  <c r="Y92" i="1"/>
  <c r="Y93" i="1"/>
  <c r="Y94" i="1"/>
  <c r="Y96" i="1"/>
  <c r="Y6" i="1"/>
  <c r="X16" i="1" l="1"/>
  <c r="X6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6" i="1"/>
  <c r="E7" i="1"/>
  <c r="E8" i="1"/>
  <c r="E9" i="1"/>
  <c r="E10" i="1"/>
  <c r="E11" i="1"/>
  <c r="E12" i="1"/>
  <c r="E13" i="1"/>
  <c r="E14" i="1"/>
  <c r="E15" i="1"/>
  <c r="E6" i="1"/>
  <c r="J7" i="1"/>
  <c r="J8" i="1"/>
  <c r="J9" i="1"/>
  <c r="J10" i="1"/>
  <c r="J11" i="1"/>
  <c r="J12" i="1"/>
  <c r="J13" i="1"/>
  <c r="J14" i="1"/>
  <c r="J15" i="1"/>
  <c r="J17" i="1"/>
  <c r="J18" i="1"/>
  <c r="J19" i="1"/>
  <c r="J21" i="1"/>
  <c r="J24" i="1"/>
  <c r="J26" i="1"/>
  <c r="J27" i="1"/>
  <c r="J28" i="1"/>
  <c r="J29" i="1"/>
  <c r="J30" i="1"/>
  <c r="J31" i="1"/>
  <c r="J32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80" i="1"/>
  <c r="J81" i="1"/>
  <c r="J85" i="1"/>
  <c r="J86" i="1"/>
  <c r="J87" i="1"/>
  <c r="J90" i="1"/>
  <c r="J91" i="1"/>
  <c r="J92" i="1"/>
  <c r="J93" i="1"/>
  <c r="J94" i="1"/>
  <c r="J6" i="1"/>
  <c r="J5" i="1" s="1"/>
  <c r="K13" i="1"/>
  <c r="K18" i="1"/>
  <c r="K19" i="1"/>
  <c r="K20" i="1"/>
  <c r="K22" i="1"/>
  <c r="K23" i="1"/>
  <c r="K24" i="1"/>
  <c r="K25" i="1"/>
  <c r="K28" i="1"/>
  <c r="K29" i="1"/>
  <c r="K30" i="1"/>
  <c r="K31" i="1"/>
  <c r="K32" i="1"/>
  <c r="K34" i="1"/>
  <c r="K35" i="1"/>
  <c r="K36" i="1"/>
  <c r="K37" i="1"/>
  <c r="K38" i="1"/>
  <c r="K56" i="1"/>
  <c r="K67" i="1"/>
  <c r="K68" i="1"/>
  <c r="K72" i="1"/>
  <c r="K78" i="1"/>
  <c r="K79" i="1"/>
  <c r="K80" i="1"/>
  <c r="K82" i="1"/>
  <c r="K83" i="1"/>
  <c r="K84" i="1"/>
  <c r="K85" i="1"/>
  <c r="K86" i="1"/>
  <c r="K87" i="1"/>
  <c r="K88" i="1"/>
  <c r="K89" i="1"/>
  <c r="K95" i="1"/>
  <c r="K5" i="1"/>
  <c r="G13" i="1"/>
  <c r="AB13" i="1" s="1"/>
  <c r="G16" i="1"/>
  <c r="AB16" i="1" s="1"/>
  <c r="G19" i="1"/>
  <c r="AB19" i="1" s="1"/>
  <c r="G20" i="1"/>
  <c r="AB20" i="1" s="1"/>
  <c r="G22" i="1"/>
  <c r="AB22" i="1" s="1"/>
  <c r="G23" i="1"/>
  <c r="AB23" i="1" s="1"/>
  <c r="G25" i="1"/>
  <c r="AB25" i="1" s="1"/>
  <c r="G29" i="1"/>
  <c r="AB29" i="1" s="1"/>
  <c r="G32" i="1"/>
  <c r="AB32" i="1" s="1"/>
  <c r="G34" i="1"/>
  <c r="AB34" i="1" s="1"/>
  <c r="G35" i="1"/>
  <c r="AB35" i="1" s="1"/>
  <c r="G36" i="1"/>
  <c r="AB36" i="1" s="1"/>
  <c r="G37" i="1"/>
  <c r="AB37" i="1" s="1"/>
  <c r="G38" i="1"/>
  <c r="AB38" i="1" s="1"/>
  <c r="G61" i="1"/>
  <c r="AB61" i="1" s="1"/>
  <c r="G79" i="1"/>
  <c r="AB79" i="1" s="1"/>
  <c r="G84" i="1"/>
  <c r="AB84" i="1" s="1"/>
  <c r="G86" i="1"/>
  <c r="AB86" i="1" s="1"/>
  <c r="G87" i="1"/>
  <c r="AB87" i="1" s="1"/>
  <c r="G88" i="1"/>
  <c r="AB88" i="1" s="1"/>
  <c r="G89" i="1"/>
  <c r="AB89" i="1" s="1"/>
  <c r="F5" i="1"/>
  <c r="AE5" i="1"/>
  <c r="AD5" i="1"/>
  <c r="AC5" i="1"/>
  <c r="Z5" i="1"/>
  <c r="Y5" i="1"/>
  <c r="S5" i="1"/>
  <c r="R5" i="1"/>
  <c r="Q5" i="1"/>
  <c r="P5" i="1"/>
  <c r="N5" i="1"/>
  <c r="M5" i="1"/>
  <c r="L5" i="1"/>
  <c r="I5" i="1"/>
  <c r="H5" i="1"/>
  <c r="O5" i="1" l="1"/>
  <c r="E5" i="1"/>
  <c r="X7" i="1" l="1"/>
  <c r="X8" i="1"/>
  <c r="X9" i="1"/>
  <c r="X10" i="1"/>
  <c r="X11" i="1"/>
  <c r="X12" i="1"/>
  <c r="X13" i="1"/>
  <c r="X14" i="1"/>
  <c r="X15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9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4" i="1"/>
  <c r="X85" i="1"/>
  <c r="X86" i="1"/>
  <c r="X87" i="1"/>
  <c r="X88" i="1"/>
  <c r="X89" i="1"/>
  <c r="X90" i="1"/>
  <c r="X91" i="1"/>
  <c r="X92" i="1"/>
  <c r="X93" i="1"/>
  <c r="X94" i="1"/>
  <c r="X96" i="1"/>
  <c r="X6" i="1"/>
  <c r="X5" i="1" l="1"/>
  <c r="G96" i="1"/>
  <c r="AB96" i="1" s="1"/>
  <c r="G93" i="1"/>
  <c r="AB93" i="1" s="1"/>
  <c r="G91" i="1"/>
  <c r="AB91" i="1" s="1"/>
  <c r="G85" i="1"/>
  <c r="AB85" i="1" s="1"/>
  <c r="G80" i="1"/>
  <c r="AB80" i="1" s="1"/>
  <c r="G77" i="1"/>
  <c r="AB77" i="1" s="1"/>
  <c r="G75" i="1"/>
  <c r="AB75" i="1" s="1"/>
  <c r="G73" i="1"/>
  <c r="AB73" i="1" s="1"/>
  <c r="G72" i="1"/>
  <c r="AB72" i="1" s="1"/>
  <c r="G70" i="1"/>
  <c r="AB70" i="1" s="1"/>
  <c r="G68" i="1"/>
  <c r="AB68" i="1" s="1"/>
  <c r="G66" i="1"/>
  <c r="AB66" i="1" s="1"/>
  <c r="G64" i="1"/>
  <c r="AB64" i="1" s="1"/>
  <c r="G62" i="1"/>
  <c r="AB62" i="1" s="1"/>
  <c r="G59" i="1"/>
  <c r="AB59" i="1" s="1"/>
  <c r="G56" i="1"/>
  <c r="AB56" i="1" s="1"/>
  <c r="G54" i="1"/>
  <c r="AB54" i="1" s="1"/>
  <c r="G52" i="1"/>
  <c r="AB52" i="1" s="1"/>
  <c r="G50" i="1"/>
  <c r="AB50" i="1" s="1"/>
  <c r="G48" i="1"/>
  <c r="AB48" i="1" s="1"/>
  <c r="G46" i="1"/>
  <c r="AB46" i="1" s="1"/>
  <c r="G44" i="1"/>
  <c r="AB44" i="1" s="1"/>
  <c r="G42" i="1"/>
  <c r="AB42" i="1" s="1"/>
  <c r="G40" i="1"/>
  <c r="AB40" i="1" s="1"/>
  <c r="G33" i="1"/>
  <c r="AB33" i="1" s="1"/>
  <c r="G30" i="1"/>
  <c r="AB30" i="1" s="1"/>
  <c r="G27" i="1"/>
  <c r="AB27" i="1" s="1"/>
  <c r="G24" i="1"/>
  <c r="AB24" i="1" s="1"/>
  <c r="G18" i="1"/>
  <c r="AB18" i="1" s="1"/>
  <c r="G15" i="1"/>
  <c r="AB15" i="1" s="1"/>
  <c r="G12" i="1"/>
  <c r="AB12" i="1" s="1"/>
  <c r="G10" i="1"/>
  <c r="AB10" i="1" s="1"/>
  <c r="G8" i="1"/>
  <c r="AB8" i="1" s="1"/>
  <c r="G6" i="1"/>
  <c r="AB6" i="1" s="1"/>
  <c r="G94" i="1"/>
  <c r="AB94" i="1" s="1"/>
  <c r="G92" i="1"/>
  <c r="AB92" i="1" s="1"/>
  <c r="G90" i="1"/>
  <c r="AB90" i="1" s="1"/>
  <c r="G81" i="1"/>
  <c r="AB81" i="1" s="1"/>
  <c r="G78" i="1"/>
  <c r="AB78" i="1" s="1"/>
  <c r="G76" i="1"/>
  <c r="AB76" i="1" s="1"/>
  <c r="G74" i="1"/>
  <c r="AB74" i="1" s="1"/>
  <c r="G71" i="1"/>
  <c r="AB71" i="1" s="1"/>
  <c r="G69" i="1"/>
  <c r="AB69" i="1" s="1"/>
  <c r="G67" i="1"/>
  <c r="AB67" i="1" s="1"/>
  <c r="G65" i="1"/>
  <c r="AB65" i="1" s="1"/>
  <c r="G63" i="1"/>
  <c r="AB63" i="1" s="1"/>
  <c r="G60" i="1"/>
  <c r="AB60" i="1" s="1"/>
  <c r="G57" i="1"/>
  <c r="AB57" i="1" s="1"/>
  <c r="G55" i="1"/>
  <c r="AB55" i="1" s="1"/>
  <c r="G53" i="1"/>
  <c r="AB53" i="1" s="1"/>
  <c r="G51" i="1"/>
  <c r="AB51" i="1" s="1"/>
  <c r="G49" i="1"/>
  <c r="AB49" i="1" s="1"/>
  <c r="G47" i="1"/>
  <c r="AB47" i="1" s="1"/>
  <c r="G45" i="1"/>
  <c r="AB45" i="1" s="1"/>
  <c r="G43" i="1"/>
  <c r="AB43" i="1" s="1"/>
  <c r="G41" i="1"/>
  <c r="AB41" i="1" s="1"/>
  <c r="G39" i="1"/>
  <c r="AB39" i="1" s="1"/>
  <c r="G31" i="1"/>
  <c r="AB31" i="1" s="1"/>
  <c r="G28" i="1"/>
  <c r="AB28" i="1" s="1"/>
  <c r="G26" i="1"/>
  <c r="AB26" i="1" s="1"/>
  <c r="G21" i="1"/>
  <c r="AB21" i="1" s="1"/>
  <c r="G17" i="1"/>
  <c r="AB17" i="1" s="1"/>
  <c r="G14" i="1"/>
  <c r="AB14" i="1" s="1"/>
  <c r="G11" i="1"/>
  <c r="AB11" i="1" s="1"/>
  <c r="G9" i="1"/>
  <c r="AB9" i="1" s="1"/>
  <c r="G7" i="1"/>
  <c r="AB7" i="1" s="1"/>
  <c r="AB5" i="1" l="1"/>
</calcChain>
</file>

<file path=xl/sharedStrings.xml><?xml version="1.0" encoding="utf-8"?>
<sst xmlns="http://schemas.openxmlformats.org/spreadsheetml/2006/main" count="218" uniqueCount="122">
  <si>
    <t>Период: 30.08.2023 - 06.09.2023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</si>
  <si>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</si>
  <si>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</si>
  <si>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</si>
  <si>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</si>
  <si>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</si>
  <si>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</si>
  <si>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</si>
  <si>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</si>
  <si>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</si>
  <si>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</si>
  <si>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</si>
  <si>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</si>
  <si>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</si>
  <si>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</si>
  <si>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</si>
  <si>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</si>
  <si>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</si>
  <si>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023  Колбаса Докторская ГОСТ, Вязанка вектор, 0,4 кг, ПОКОМ</t>
  </si>
  <si>
    <t>шт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</si>
  <si>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</si>
  <si>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</si>
  <si>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</si>
  <si>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</si>
  <si>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</si>
  <si>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</si>
  <si>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</si>
  <si>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319  Колбаса вареная Филейская ТМ Вязанка ТС Классическая, 0,45 кг.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</si>
  <si>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</si>
  <si>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</si>
  <si>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</si>
  <si>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</si>
  <si>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367 Вареные колбасы Молокуша Вязанка Фикс.вес 0,45 п/а Вязанка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</si>
  <si>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</si>
  <si>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</si>
  <si>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</si>
  <si>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</si>
  <si>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</si>
  <si>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</si>
  <si>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</si>
  <si>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</si>
  <si>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</si>
  <si>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</si>
  <si>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</si>
  <si>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</si>
  <si>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</si>
  <si>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</si>
  <si>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</si>
  <si>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</si>
  <si>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</si>
  <si>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</si>
  <si>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</si>
  <si>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</si>
  <si>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</si>
  <si>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</si>
  <si>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</si>
  <si>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</si>
  <si>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258  Сосиски Молочные по-стародворски, амицел МГС, ВЕС, ТМ Стародворье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</si>
  <si>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</si>
  <si>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</si>
  <si>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</si>
  <si>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</si>
  <si>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</si>
  <si>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</si>
  <si>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</si>
  <si>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У_231  Колбаса Молочная по-стародворски, ВЕС 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</si>
  <si>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</si>
  <si>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</si>
  <si>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</si>
  <si>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</si>
  <si>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</si>
  <si>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</si>
  <si>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</si>
  <si>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</si>
  <si>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068  Колбаса Особая ТМ Особый рецепт, 0,5 кг, ПОКОМ</t>
  </si>
  <si>
    <t>079  Колбаса Сервелат Кремлевский,  0.35 кг,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</si>
  <si>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</si>
  <si>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</si>
  <si>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</si>
  <si>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</si>
  <si>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</si>
  <si>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</si>
  <si>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</si>
  <si>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</si>
  <si>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</si>
  <si>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</si>
  <si>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</si>
  <si>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</si>
  <si>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</si>
  <si>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</si>
  <si>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</si>
  <si>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320 Сосиски Сочинки ТМ Стародворье с сочным окороком в оболочке полиамид в модиф газ 0,4 кг  ПОКОМ</t>
  </si>
  <si>
    <t>325 Колбаса Сервелат Мясорубский ТМ Стародворье с мелкорубленным окороком 0,35 кг  ПОКОМ</t>
  </si>
  <si>
    <t>342 Колбаса вареная Филейбургская ТМ Баварушка ТС Баварушка в оболочке вектор 0,45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</si>
  <si>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</si>
  <si>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</si>
  <si>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351 Сосиски Филейбургские с грудкой ТМ Баварушка в оболо амицел в моди газовой среде 0,33 кг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</si>
  <si>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</si>
  <si>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</si>
  <si>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</si>
  <si>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</si>
  <si>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</si>
  <si>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</si>
  <si>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</si>
  <si>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</si>
  <si>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</si>
  <si>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</si>
  <si>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</si>
  <si>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заказ 1</t>
  </si>
  <si>
    <t>заказ 2</t>
  </si>
  <si>
    <t>заказ 3</t>
  </si>
  <si>
    <t>запас</t>
  </si>
  <si>
    <t>запас без заказа</t>
  </si>
  <si>
    <t>кон ост</t>
  </si>
  <si>
    <t>ср 16,08</t>
  </si>
  <si>
    <t>ср 23,08</t>
  </si>
  <si>
    <t>коментарий</t>
  </si>
  <si>
    <t>вес</t>
  </si>
  <si>
    <t>Гермес</t>
  </si>
  <si>
    <t>ср 30,08</t>
  </si>
  <si>
    <t>Сардельки Сочинки с сочным окороком ТМ Стародворье полиамид мгс ф/в 0,4 кг СК3</t>
  </si>
  <si>
    <t>заказать для 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</si>
</sst>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2" fontId="0" fillId="6" borderId="0" xfId="0" applyNumberFormat="1" applyFill="1" applyAlignment="1"/>
    <xf numFmtId="164" fontId="0" fillId="0" borderId="3" xfId="0" applyNumberFormat="1" applyBorder="1" applyAlignment="1"/>
    <xf numFmtId="164" fontId="0" fillId="7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44;&#1054;&#1053;&#1045;&#1062;&#1050;%2006,09,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31,08,23%20&#1044;&#1086;&#1085;&#1077;&#1094;&#1082;%20&#1050;&#1048;/&#1076;&#1074;%2030,08,23%20&#1076;&#1085;&#1088;&#1089;&#10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73;&#1077;&#1079;%20&#1043;&#1077;&#1088;&#1084;&#1077;&#1089;&#1072;%2031,08,23-06,09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31,08,23-06,09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8">
          <cell r="D8" t="str">
            <v>Номенклатура</v>
          </cell>
          <cell r="G8" t="str">
            <v>Ед. изм.</v>
          </cell>
          <cell r="H8" t="str">
            <v>Количество</v>
          </cell>
        </row>
        <row r="9">
          <cell r="D9" t="str">
            <v>Номенклатура</v>
          </cell>
          <cell r="G9" t="str">
            <v>Ед. изм.</v>
          </cell>
          <cell r="H9" t="str">
            <v>Начальный остаток</v>
          </cell>
          <cell r="I9" t="str">
            <v>Приход</v>
          </cell>
          <cell r="J9" t="str">
            <v>Расход</v>
          </cell>
        </row>
        <row r="10">
          <cell r="D10" t="str">
            <v>ПОКОМ Логистический Партнер</v>
          </cell>
        </row>
        <row r="11">
          <cell r="D11" t="str">
            <v>Вязанка Логистический Партнер(Кг)</v>
          </cell>
          <cell r="H11">
            <v>534.05200000000002</v>
          </cell>
          <cell r="I11">
            <v>5630.3649999999998</v>
          </cell>
          <cell r="J11">
            <v>1932.0039999999999</v>
          </cell>
        </row>
        <row r="12">
          <cell r="D12" t="str">
            <v>003   Колбаса Вязанка с индейкой, вектор ВЕС, ПОКОМ</v>
          </cell>
          <cell r="G12" t="str">
            <v>кг</v>
          </cell>
          <cell r="H12">
            <v>266.678</v>
          </cell>
          <cell r="I12">
            <v>128.23500000000001</v>
          </cell>
          <cell r="J12">
            <v>122.584</v>
          </cell>
        </row>
        <row r="13">
          <cell r="D13" t="str">
            <v>005  Колбаса Докторская ГОСТ, Вязанка вектор,ВЕС. ПОКОМ</v>
          </cell>
          <cell r="G13" t="str">
            <v>кг</v>
          </cell>
          <cell r="H13">
            <v>6.7069999999999999</v>
          </cell>
          <cell r="I13">
            <v>534.03800000000001</v>
          </cell>
          <cell r="J13">
            <v>256.65499999999997</v>
          </cell>
        </row>
        <row r="14">
          <cell r="D14" t="str">
            <v>016  Сосиски Вязанка Молочные, Вязанка вискофан  ВЕС.ПОКОМ</v>
          </cell>
          <cell r="G14" t="str">
            <v>кг</v>
          </cell>
          <cell r="H14">
            <v>22.969000000000001</v>
          </cell>
          <cell r="I14">
            <v>603.42200000000003</v>
          </cell>
          <cell r="J14">
            <v>237.8</v>
          </cell>
        </row>
        <row r="15">
          <cell r="D15" t="str">
            <v>017  Сосиски Вязанка Сливочные, Вязанка амицел ВЕС.ПОКОМ</v>
          </cell>
          <cell r="G15" t="str">
            <v>кг</v>
          </cell>
          <cell r="H15">
            <v>44.899000000000001</v>
          </cell>
          <cell r="I15">
            <v>1722.2280000000001</v>
          </cell>
          <cell r="J15">
            <v>488.16199999999998</v>
          </cell>
        </row>
        <row r="16">
          <cell r="D16" t="str">
            <v>018  Сосиски Рубленые, Вязанка вискофан  ВЕС.ПОКОМ</v>
          </cell>
          <cell r="G16" t="str">
            <v>кг</v>
          </cell>
          <cell r="H16">
            <v>151.298</v>
          </cell>
          <cell r="J16">
            <v>73.947000000000003</v>
          </cell>
        </row>
        <row r="17">
          <cell r="D17" t="str">
            <v>312  Ветчина Филейская ТМ Вязанка ТС Столичная ВЕС  ПОКОМ</v>
          </cell>
          <cell r="G17" t="str">
            <v>кг</v>
          </cell>
          <cell r="H17">
            <v>-8.4689999999999994</v>
          </cell>
          <cell r="I17">
            <v>289.57400000000001</v>
          </cell>
          <cell r="J17">
            <v>58.064</v>
          </cell>
        </row>
        <row r="18">
          <cell r="D18" t="str">
            <v>313 Колбаса вареная Молокуша ТМ Вязанка в оболочке полиамид. ВЕС  ПОКОМ</v>
          </cell>
          <cell r="G18" t="str">
            <v>кг</v>
          </cell>
          <cell r="H18">
            <v>28.143000000000001</v>
          </cell>
          <cell r="I18">
            <v>1428.163</v>
          </cell>
          <cell r="J18">
            <v>419.26499999999999</v>
          </cell>
        </row>
        <row r="19">
          <cell r="D19" t="str">
            <v>314 Колбаса вареная Филейская ТМ Вязанка ТС Классическая в оболочке полиамид.  ПОКОМ</v>
          </cell>
          <cell r="G19" t="str">
            <v>кг</v>
          </cell>
          <cell r="H19">
            <v>21.827000000000002</v>
          </cell>
          <cell r="I19">
            <v>614.68299999999999</v>
          </cell>
          <cell r="J19">
            <v>83.704999999999998</v>
          </cell>
        </row>
        <row r="20">
          <cell r="D20" t="str">
            <v>363 Сардельки Филейские Вязанка ТМ Вязанка в обол NDX  ПОКОМ</v>
          </cell>
          <cell r="G20" t="str">
            <v>кг</v>
          </cell>
          <cell r="I20">
            <v>310.02199999999999</v>
          </cell>
          <cell r="J20">
            <v>191.822</v>
          </cell>
        </row>
        <row r="21">
          <cell r="D21" t="str">
            <v>Вязанка Логистический Партнер(Шт)</v>
          </cell>
          <cell r="H21">
            <v>1017.6319999999999</v>
          </cell>
          <cell r="I21">
            <v>4354.3680000000004</v>
          </cell>
          <cell r="J21">
            <v>5221</v>
          </cell>
        </row>
        <row r="22">
          <cell r="D22" t="str">
            <v>023  Колбаса Докторская ГОСТ, Вязанка вектор, 0,4 кг, ПОКОМ</v>
          </cell>
          <cell r="G22" t="str">
            <v>шт</v>
          </cell>
          <cell r="H22">
            <v>12</v>
          </cell>
          <cell r="I22">
            <v>120</v>
          </cell>
          <cell r="J22">
            <v>40</v>
          </cell>
        </row>
        <row r="23">
          <cell r="D23" t="str">
            <v>027  Колбаса Сервелат Столичный, Вязанка фиброуз в/у, 0.35кг, ПОКОМ</v>
          </cell>
          <cell r="G23" t="str">
            <v>шт</v>
          </cell>
          <cell r="H23">
            <v>103</v>
          </cell>
          <cell r="J23">
            <v>27</v>
          </cell>
        </row>
        <row r="24">
          <cell r="D24" t="str">
            <v>029  Сосиски Венские, Вязанка NDX МГС, 0.5кг, ПОКОМ</v>
          </cell>
          <cell r="G24" t="str">
            <v>шт</v>
          </cell>
          <cell r="H24">
            <v>-11</v>
          </cell>
          <cell r="I24">
            <v>161</v>
          </cell>
          <cell r="J24">
            <v>209</v>
          </cell>
        </row>
        <row r="25">
          <cell r="D25" t="str">
            <v>030  Сосиски Вязанка Молочные, Вязанка вискофан МГС, 0.45кг, ПОКОМ</v>
          </cell>
          <cell r="G25" t="str">
            <v>шт</v>
          </cell>
          <cell r="H25">
            <v>541</v>
          </cell>
          <cell r="I25">
            <v>852</v>
          </cell>
          <cell r="J25">
            <v>449</v>
          </cell>
        </row>
        <row r="26">
          <cell r="D26" t="str">
            <v>032  Сосиски Вязанка Сливочные, Вязанка амицел МГС, 0.45кг, ПОКОМ</v>
          </cell>
          <cell r="G26" t="str">
            <v>шт</v>
          </cell>
          <cell r="H26">
            <v>18</v>
          </cell>
          <cell r="I26">
            <v>1230</v>
          </cell>
          <cell r="J26">
            <v>493</v>
          </cell>
        </row>
        <row r="27">
          <cell r="D27" t="str">
            <v>034  Сосиски Рубленые, Вязанка вискофан МГС, 0.5кг, ПОКОМ</v>
          </cell>
          <cell r="G27" t="str">
            <v>шт</v>
          </cell>
          <cell r="H27">
            <v>-1.3680000000000001</v>
          </cell>
          <cell r="I27">
            <v>1.3680000000000001</v>
          </cell>
        </row>
        <row r="28">
          <cell r="D28" t="str">
            <v>036  Колбаса Сервелат Запекуша с сочным окороком, Вязанка 0,35кг,  ПОКОМ</v>
          </cell>
          <cell r="G28" t="str">
            <v>шт</v>
          </cell>
          <cell r="H28">
            <v>95</v>
          </cell>
          <cell r="J28">
            <v>25</v>
          </cell>
        </row>
        <row r="29">
          <cell r="D29" t="str">
            <v>276  Колбаса Сливушка ТМ Вязанка в оболочке полиамид 0,45 кг  ПОКОМ</v>
          </cell>
          <cell r="G29" t="str">
            <v>шт</v>
          </cell>
          <cell r="H29">
            <v>1</v>
          </cell>
          <cell r="I29">
            <v>350</v>
          </cell>
          <cell r="J29">
            <v>503</v>
          </cell>
        </row>
        <row r="30">
          <cell r="D30" t="str">
            <v>319  Колбаса вареная Филейская ТМ Вязанка ТС Классическая, 0,45 кг. ПОКОМ</v>
          </cell>
          <cell r="G30" t="str">
            <v>шт</v>
          </cell>
          <cell r="H30">
            <v>-1</v>
          </cell>
          <cell r="I30">
            <v>281</v>
          </cell>
          <cell r="J30">
            <v>560</v>
          </cell>
        </row>
        <row r="31">
          <cell r="D31" t="str">
            <v>339  Колбаса вареная Филейская ТМ Вязанка ТС Классическая, 0,40 кг.  ПОКОМ</v>
          </cell>
          <cell r="G31" t="str">
            <v>шт</v>
          </cell>
          <cell r="H31">
            <v>174</v>
          </cell>
          <cell r="J31">
            <v>169</v>
          </cell>
        </row>
        <row r="32">
          <cell r="D32" t="str">
            <v>340 Ветчина Запекуша с сочным окороком ТМ Стародворские колбасы ТС Вязанка в обо 0,42 кг. ПОКОМ</v>
          </cell>
          <cell r="G32" t="str">
            <v>шт</v>
          </cell>
          <cell r="I32">
            <v>180</v>
          </cell>
          <cell r="J32">
            <v>360</v>
          </cell>
        </row>
        <row r="33">
          <cell r="D33" t="str">
            <v>344 Колбаса Салями Финская ТМ Стародворски колбасы ТС Вязанка в оболочке фиброуз в вак 0,35 кг ПОКОМ</v>
          </cell>
          <cell r="G33" t="str">
            <v>шт</v>
          </cell>
          <cell r="H33">
            <v>87</v>
          </cell>
          <cell r="I33">
            <v>176</v>
          </cell>
          <cell r="J33">
            <v>369</v>
          </cell>
        </row>
        <row r="34">
          <cell r="D34" t="str">
            <v>350 Сосиски Молокуши миникушай ТМ Вязанка в оболочке амицел в модифиц газовой среде 0,45 кг  Поком</v>
          </cell>
          <cell r="G34" t="str">
            <v>шт</v>
          </cell>
          <cell r="I34">
            <v>403</v>
          </cell>
          <cell r="J34">
            <v>817</v>
          </cell>
        </row>
        <row r="35">
          <cell r="D35" t="str">
            <v>367 Вареные колбасы Молокуша Вязанка Фикс.вес 0,45 п/а Вязанка  ПОКОМ</v>
          </cell>
          <cell r="G35" t="str">
            <v>шт</v>
          </cell>
          <cell r="I35">
            <v>600</v>
          </cell>
          <cell r="J35">
            <v>1200</v>
          </cell>
        </row>
        <row r="36">
          <cell r="D36" t="str">
            <v>Логистический Партнер кг</v>
          </cell>
        </row>
        <row r="37">
          <cell r="D37" t="str">
            <v>200  Ветчина Дугушка ТМ Стародворье, вектор в/у    ПОКОМ</v>
          </cell>
          <cell r="G37" t="str">
            <v>кг</v>
          </cell>
          <cell r="H37">
            <v>1088.4190000000001</v>
          </cell>
          <cell r="I37">
            <v>1135.758</v>
          </cell>
          <cell r="J37">
            <v>1011.737</v>
          </cell>
        </row>
        <row r="38">
          <cell r="D38" t="str">
            <v>201  Ветчина Нежная ТМ Особый рецепт, (2,5кг), ПОКОМ</v>
          </cell>
          <cell r="G38" t="str">
            <v>кг</v>
          </cell>
          <cell r="H38">
            <v>440.35899999999998</v>
          </cell>
          <cell r="I38">
            <v>5259.8389999999999</v>
          </cell>
          <cell r="J38">
            <v>2724.8969999999999</v>
          </cell>
        </row>
        <row r="39">
          <cell r="D39" t="str">
            <v>215  Колбаса Докторская ГОСТ Дугушка, ВЕС, ТМ Стародворье ПОКОМ</v>
          </cell>
          <cell r="G39" t="str">
            <v>кг</v>
          </cell>
          <cell r="H39">
            <v>7.359</v>
          </cell>
          <cell r="I39">
            <v>170.18600000000001</v>
          </cell>
          <cell r="J39">
            <v>22.065999999999999</v>
          </cell>
        </row>
        <row r="40">
          <cell r="D40" t="str">
            <v>217  Колбаса Докторская Дугушка, ВЕС, НЕ ГОСТ, ТМ Стародворье ПОКОМ</v>
          </cell>
          <cell r="G40" t="str">
            <v>кг</v>
          </cell>
          <cell r="H40">
            <v>70.326999999999998</v>
          </cell>
          <cell r="I40">
            <v>556.30999999999995</v>
          </cell>
          <cell r="J40">
            <v>613.05799999999999</v>
          </cell>
        </row>
        <row r="41">
          <cell r="D41" t="str">
            <v>219  Колбаса Докторская Особая ТМ Особый рецепт, ВЕС  ПОКОМ</v>
          </cell>
          <cell r="G41" t="str">
            <v>кг</v>
          </cell>
          <cell r="H41">
            <v>4036.7869999999998</v>
          </cell>
          <cell r="I41">
            <v>10097.870000000001</v>
          </cell>
          <cell r="J41">
            <v>3373.1990000000001</v>
          </cell>
        </row>
        <row r="42">
          <cell r="D42" t="str">
            <v>220  Колбаса Докторская по-стародворски, амифлекс, ВЕС,   ПОКОМ</v>
          </cell>
          <cell r="G42" t="str">
            <v>кг</v>
          </cell>
          <cell r="H42">
            <v>105.111</v>
          </cell>
          <cell r="J42">
            <v>87.738</v>
          </cell>
        </row>
        <row r="43">
          <cell r="D43" t="str">
            <v>225  Колбаса Дугушка со шпиком, ВЕС, ТМ Стародворье   ПОКОМ</v>
          </cell>
          <cell r="G43" t="str">
            <v>кг</v>
          </cell>
          <cell r="H43">
            <v>5.4130000000000003</v>
          </cell>
          <cell r="I43">
            <v>715.31100000000004</v>
          </cell>
          <cell r="J43">
            <v>5.4130000000000003</v>
          </cell>
        </row>
        <row r="44">
          <cell r="D44" t="str">
            <v>229  Колбаса Молочная Дугушка, в/у, ВЕС, ТМ Стародворье   ПОКОМ</v>
          </cell>
          <cell r="G44" t="str">
            <v>кг</v>
          </cell>
          <cell r="H44">
            <v>475.40800000000002</v>
          </cell>
          <cell r="I44">
            <v>3294.817</v>
          </cell>
          <cell r="J44">
            <v>1244.655</v>
          </cell>
        </row>
        <row r="45">
          <cell r="D45" t="str">
            <v>230  Колбаса Молочная Особая ТМ Особый рецепт, п/а, ВЕС. ПОКОМ</v>
          </cell>
          <cell r="G45" t="str">
            <v>кг</v>
          </cell>
          <cell r="H45">
            <v>382.505</v>
          </cell>
          <cell r="I45">
            <v>3020.2849999999999</v>
          </cell>
          <cell r="J45">
            <v>2005.5419999999999</v>
          </cell>
        </row>
        <row r="46">
          <cell r="D46" t="str">
            <v>235  Колбаса Особая ТМ Особый рецепт, ВЕС, ТМ Стародворье ПОКОМ</v>
          </cell>
          <cell r="G46" t="str">
            <v>кг</v>
          </cell>
          <cell r="H46">
            <v>920.90599999999995</v>
          </cell>
          <cell r="I46">
            <v>2779.2150000000001</v>
          </cell>
          <cell r="J46">
            <v>571.34400000000005</v>
          </cell>
        </row>
        <row r="47">
          <cell r="D47" t="str">
            <v>236  Колбаса Рубленая ЗАПЕЧ. Дугушка ТМ Стародворье, вектор, в/к    ПОКОМ</v>
          </cell>
          <cell r="G47" t="str">
            <v>кг</v>
          </cell>
          <cell r="H47">
            <v>13.055</v>
          </cell>
          <cell r="I47">
            <v>2131.4409999999998</v>
          </cell>
          <cell r="J47">
            <v>489.36200000000002</v>
          </cell>
        </row>
        <row r="48">
          <cell r="D48" t="str">
            <v>239  Колбаса Салями запеч Дугушка, оболочка вектор, ВЕС, ТМ Стародворье  ПОКОМ</v>
          </cell>
          <cell r="G48" t="str">
            <v>кг</v>
          </cell>
          <cell r="H48">
            <v>17.302</v>
          </cell>
          <cell r="I48">
            <v>1489.4570000000001</v>
          </cell>
          <cell r="J48">
            <v>581.80200000000002</v>
          </cell>
        </row>
        <row r="49">
          <cell r="D49" t="str">
            <v>240  Колбаса Салями охотничья, ВЕС. ПОКОМ</v>
          </cell>
          <cell r="G49" t="str">
            <v>кг</v>
          </cell>
          <cell r="H49">
            <v>20.788</v>
          </cell>
          <cell r="I49">
            <v>26.341000000000001</v>
          </cell>
          <cell r="J49">
            <v>27.553000000000001</v>
          </cell>
        </row>
        <row r="50">
          <cell r="D50" t="str">
            <v>242  Колбаса Сервелат ЗАПЕЧ.Дугушка ТМ Стародворье, вектор, в/к     ПОКОМ</v>
          </cell>
          <cell r="G50" t="str">
            <v>кг</v>
          </cell>
          <cell r="H50">
            <v>29.225000000000001</v>
          </cell>
          <cell r="I50">
            <v>1995.605</v>
          </cell>
          <cell r="J50">
            <v>821.404</v>
          </cell>
        </row>
        <row r="51">
          <cell r="D51" t="str">
            <v>243  Колбаса Сервелат Зернистый, ВЕС.  ПОКОМ</v>
          </cell>
          <cell r="G51" t="str">
            <v>кг</v>
          </cell>
          <cell r="H51">
            <v>5.2910000000000004</v>
          </cell>
          <cell r="I51">
            <v>173.173</v>
          </cell>
          <cell r="J51">
            <v>70.965999999999994</v>
          </cell>
        </row>
        <row r="52">
          <cell r="D52" t="str">
            <v>244  Колбаса Сервелат Кремлевский, ВЕС. ПОКОМ</v>
          </cell>
          <cell r="G52" t="str">
            <v>кг</v>
          </cell>
          <cell r="H52">
            <v>9.8130000000000006</v>
          </cell>
          <cell r="I52">
            <v>255.03299999999999</v>
          </cell>
          <cell r="J52">
            <v>63.601999999999997</v>
          </cell>
        </row>
        <row r="53">
          <cell r="D53" t="str">
            <v>247  Сардельки Нежные, ВЕС.  ПОКОМ</v>
          </cell>
          <cell r="G53" t="str">
            <v>кг</v>
          </cell>
          <cell r="H53">
            <v>3.7040000000000002</v>
          </cell>
          <cell r="I53">
            <v>307.97800000000001</v>
          </cell>
          <cell r="J53">
            <v>85.402000000000001</v>
          </cell>
        </row>
        <row r="54">
          <cell r="D54" t="str">
            <v>248  Сардельки Сочные ТМ Особый рецепт,   ПОКОМ</v>
          </cell>
          <cell r="G54" t="str">
            <v>кг</v>
          </cell>
          <cell r="H54">
            <v>10.387</v>
          </cell>
          <cell r="I54">
            <v>95.200999999999993</v>
          </cell>
          <cell r="J54">
            <v>156.86500000000001</v>
          </cell>
        </row>
        <row r="55">
          <cell r="D55" t="str">
            <v>250  Сардельки стародворские с говядиной в обол. NDX, ВЕС. ПОКОМ</v>
          </cell>
          <cell r="G55" t="str">
            <v>кг</v>
          </cell>
          <cell r="H55">
            <v>17.164000000000001</v>
          </cell>
          <cell r="I55">
            <v>965.21299999999997</v>
          </cell>
          <cell r="J55">
            <v>394.56</v>
          </cell>
        </row>
        <row r="56">
          <cell r="D56" t="str">
            <v>251  Сосиски Баварские, ВЕС.  ПОКОМ</v>
          </cell>
          <cell r="G56" t="str">
            <v>кг</v>
          </cell>
          <cell r="J56">
            <v>3</v>
          </cell>
        </row>
        <row r="57">
          <cell r="D57" t="str">
            <v>253  Сосиски Ганноверские   ПОКОМ</v>
          </cell>
          <cell r="G57" t="str">
            <v>кг</v>
          </cell>
          <cell r="H57">
            <v>31.271999999999998</v>
          </cell>
          <cell r="I57">
            <v>368.678</v>
          </cell>
          <cell r="J57">
            <v>28.536999999999999</v>
          </cell>
        </row>
        <row r="58">
          <cell r="D58" t="str">
            <v>255  Сосиски Молочные для завтрака ТМ Особый рецепт, п/а МГС, ВЕС, ТМ Стародворье  ПОКОМ</v>
          </cell>
          <cell r="G58" t="str">
            <v>кг</v>
          </cell>
          <cell r="H58">
            <v>1475.829</v>
          </cell>
          <cell r="J58">
            <v>1408.1120000000001</v>
          </cell>
        </row>
        <row r="59">
          <cell r="D59" t="str">
            <v>256  Сосиски Молочные для завтрака, п/а МГС, ВЕС, ТМ Стародворье ПОКОМ</v>
          </cell>
          <cell r="G59" t="str">
            <v>кг</v>
          </cell>
          <cell r="H59">
            <v>-2.6589999999999998</v>
          </cell>
          <cell r="I59">
            <v>10.345000000000001</v>
          </cell>
          <cell r="J59">
            <v>7.6859999999999999</v>
          </cell>
        </row>
        <row r="60">
          <cell r="D60" t="str">
            <v>257  Сосиски Молочные оригинальные ТМ Особый рецепт, ВЕС.   ПОКОМ</v>
          </cell>
          <cell r="G60" t="str">
            <v>кг</v>
          </cell>
          <cell r="H60">
            <v>5.2830000000000004</v>
          </cell>
          <cell r="I60">
            <v>7.952</v>
          </cell>
          <cell r="J60">
            <v>1.29</v>
          </cell>
        </row>
        <row r="61">
          <cell r="D61" t="str">
            <v>258  Сосиски Молочные по-стародворски, амицел МГС, ВЕС, ТМ Стародворье ПОКОМ</v>
          </cell>
          <cell r="G61" t="str">
            <v>кг</v>
          </cell>
          <cell r="H61">
            <v>1.345</v>
          </cell>
          <cell r="J61">
            <v>1.345</v>
          </cell>
        </row>
        <row r="62">
          <cell r="D62" t="str">
            <v>266  Колбаса Филейбургская с сочным окороком, ВЕС, ТМ Баварушка  ПОКОМ</v>
          </cell>
          <cell r="G62" t="str">
            <v>кг</v>
          </cell>
          <cell r="H62">
            <v>-0.20300000000000001</v>
          </cell>
          <cell r="I62">
            <v>840.65099999999995</v>
          </cell>
          <cell r="J62">
            <v>190.19399999999999</v>
          </cell>
        </row>
        <row r="63">
          <cell r="D63" t="str">
            <v>267  Колбаса Салями Филейбургская зернистая, оболочка фиброуз, ВЕС, ТМ Баварушка  ПОКОМ</v>
          </cell>
          <cell r="G63" t="str">
            <v>кг</v>
          </cell>
          <cell r="H63">
            <v>13.657999999999999</v>
          </cell>
          <cell r="I63">
            <v>111.086</v>
          </cell>
          <cell r="J63">
            <v>35.478000000000002</v>
          </cell>
        </row>
        <row r="64">
          <cell r="D64" t="str">
            <v>272  Колбаса Сервелат Филедворский, фиброуз, в/у 0,35 кг срез,  ПОКОМ</v>
          </cell>
          <cell r="G64" t="str">
            <v>шт</v>
          </cell>
          <cell r="H64">
            <v>1</v>
          </cell>
          <cell r="I64">
            <v>300</v>
          </cell>
          <cell r="J64">
            <v>79</v>
          </cell>
        </row>
        <row r="65">
          <cell r="D65" t="str">
            <v>283  Сосиски Сочинки, ВЕС, ТМ Стародворье ПОКОМ</v>
          </cell>
          <cell r="G65" t="str">
            <v>кг</v>
          </cell>
          <cell r="H65">
            <v>18.111000000000001</v>
          </cell>
          <cell r="I65">
            <v>1111.9380000000001</v>
          </cell>
          <cell r="J65">
            <v>315.14499999999998</v>
          </cell>
        </row>
        <row r="66">
          <cell r="D66" t="str">
            <v>315 Колбаса Нежная ТМ Зареченские ТС Зареченские продукты в оболочкНТУ.  изделие вар  ПОКОМ</v>
          </cell>
          <cell r="G66" t="str">
            <v>кг</v>
          </cell>
          <cell r="H66">
            <v>-2.5819999999999999</v>
          </cell>
          <cell r="I66">
            <v>1324.877</v>
          </cell>
          <cell r="J66">
            <v>115.831</v>
          </cell>
        </row>
        <row r="67">
          <cell r="D67" t="str">
            <v>318 Сосиски Датские ТМ Зареченские колбасы ТС Зареченские п полиамид в модифициров  ПОКОМ</v>
          </cell>
          <cell r="G67" t="str">
            <v>кг</v>
          </cell>
          <cell r="H67">
            <v>46.094999999999999</v>
          </cell>
          <cell r="I67">
            <v>885.88199999999995</v>
          </cell>
          <cell r="J67">
            <v>56.966000000000001</v>
          </cell>
        </row>
        <row r="68">
          <cell r="D68" t="str">
            <v>358 Колбаса Сервелат Мясорубский ТМ Стародворье с мелкорубленным окороком в вак упак  ПОКОМ</v>
          </cell>
          <cell r="G68" t="str">
            <v>кг</v>
          </cell>
          <cell r="H68">
            <v>15.9</v>
          </cell>
          <cell r="I68">
            <v>178.51599999999999</v>
          </cell>
          <cell r="J68">
            <v>29.233000000000001</v>
          </cell>
        </row>
        <row r="69">
          <cell r="D69" t="str">
            <v>У_231  Колбаса Молочная по-стародворски, ВЕС   ПОКОМ</v>
          </cell>
          <cell r="G69" t="str">
            <v>кг</v>
          </cell>
          <cell r="H69">
            <v>-10.754</v>
          </cell>
        </row>
        <row r="70">
          <cell r="D70" t="str">
            <v>Логистический Партнер Шт</v>
          </cell>
          <cell r="H70">
            <v>600.41300000000001</v>
          </cell>
          <cell r="I70">
            <v>14891.587</v>
          </cell>
          <cell r="J70">
            <v>17174.59</v>
          </cell>
        </row>
        <row r="71">
          <cell r="D71" t="str">
            <v>043  Ветчина Нежная ТМ Особый рецепт, п/а, 0,4кг    ПОКОМ</v>
          </cell>
          <cell r="G71" t="str">
            <v>шт</v>
          </cell>
          <cell r="H71">
            <v>29</v>
          </cell>
          <cell r="I71">
            <v>320</v>
          </cell>
          <cell r="J71">
            <v>647</v>
          </cell>
        </row>
        <row r="72">
          <cell r="D72" t="str">
            <v>047  Кол Баварская, белков.обол. в термоусад. пакете 0.17 кг, ТМ Стародворье  ПОКОМ</v>
          </cell>
          <cell r="G72" t="str">
            <v>шт</v>
          </cell>
          <cell r="I72">
            <v>120</v>
          </cell>
          <cell r="J72">
            <v>242</v>
          </cell>
        </row>
        <row r="73">
          <cell r="D73" t="str">
            <v>054  Колбаса вареная Филейбургская с филе сочного окорока, 0,45 кг, БАВАРУШКА ПОКОМ</v>
          </cell>
          <cell r="G73" t="str">
            <v>шт</v>
          </cell>
          <cell r="I73">
            <v>114</v>
          </cell>
          <cell r="J73">
            <v>228</v>
          </cell>
        </row>
        <row r="74">
          <cell r="D74" t="str">
            <v>058  Колбаса Докторская Особая ТМ Особый рецепт,  0,5кг, ПОКОМ</v>
          </cell>
          <cell r="G74" t="str">
            <v>шт</v>
          </cell>
          <cell r="H74">
            <v>22</v>
          </cell>
          <cell r="I74">
            <v>160</v>
          </cell>
          <cell r="J74">
            <v>42.59</v>
          </cell>
        </row>
        <row r="75">
          <cell r="D75" t="str">
            <v>059  Колбаса Докторская по-стародворски  0.5 кг, ПОКОМ</v>
          </cell>
          <cell r="G75" t="str">
            <v>шт</v>
          </cell>
          <cell r="I75">
            <v>390</v>
          </cell>
          <cell r="J75">
            <v>440</v>
          </cell>
        </row>
        <row r="76">
          <cell r="D76" t="str">
            <v>060  Колбаса Докторская стародворская  0,5 кг,ПОКОМ</v>
          </cell>
          <cell r="G76" t="str">
            <v>шт</v>
          </cell>
          <cell r="I76">
            <v>250</v>
          </cell>
          <cell r="J76">
            <v>500</v>
          </cell>
        </row>
        <row r="77">
          <cell r="D77" t="str">
            <v>062  Колбаса Кракушка пряная с сальцем, 0.3кг в/у п/к, БАВАРУШКА ПОКОМ</v>
          </cell>
          <cell r="G77" t="str">
            <v>шт</v>
          </cell>
          <cell r="H77">
            <v>-3</v>
          </cell>
          <cell r="I77">
            <v>222</v>
          </cell>
          <cell r="J77">
            <v>318</v>
          </cell>
        </row>
        <row r="78">
          <cell r="D78" t="str">
            <v>064  Колбаса Молочная Дугушка, вектор 0,4 кг, ТМ Стародворье  ПОКОМ</v>
          </cell>
          <cell r="G78" t="str">
            <v>шт</v>
          </cell>
          <cell r="I78">
            <v>498</v>
          </cell>
          <cell r="J78">
            <v>996</v>
          </cell>
        </row>
        <row r="79">
          <cell r="D79" t="str">
            <v>068  Колбаса Особая ТМ Особый рецепт, 0,5 кг, ПОКОМ</v>
          </cell>
          <cell r="G79" t="str">
            <v>шт</v>
          </cell>
          <cell r="H79">
            <v>5</v>
          </cell>
          <cell r="J79">
            <v>5</v>
          </cell>
        </row>
        <row r="80">
          <cell r="D80" t="str">
            <v>079  Колбаса Сервелат Кремлевский,  0.35 кг, ПОКОМ</v>
          </cell>
          <cell r="G80" t="str">
            <v>шт</v>
          </cell>
          <cell r="H80">
            <v>46</v>
          </cell>
          <cell r="J80">
            <v>46</v>
          </cell>
        </row>
        <row r="81">
          <cell r="D81" t="str">
            <v>084  Колбаски Баварские копченые, NDX в МГС 0,28 кг, ТМ Стародворье  ПОКОМ</v>
          </cell>
          <cell r="G81" t="str">
            <v>шт</v>
          </cell>
          <cell r="H81">
            <v>156</v>
          </cell>
          <cell r="I81">
            <v>222</v>
          </cell>
          <cell r="J81">
            <v>289</v>
          </cell>
        </row>
        <row r="82">
          <cell r="D82" t="str">
            <v>091  Сардельки Баварские, МГС 0.38кг, ТМ Стародворье  ПОКОМ</v>
          </cell>
          <cell r="G82" t="str">
            <v>шт</v>
          </cell>
          <cell r="I82">
            <v>306</v>
          </cell>
          <cell r="J82">
            <v>615</v>
          </cell>
        </row>
        <row r="83">
          <cell r="D83" t="str">
            <v>092  Сосиски Баварские с сыром,  0.42кг,ПОКОМ</v>
          </cell>
          <cell r="G83" t="str">
            <v>шт</v>
          </cell>
          <cell r="H83">
            <v>2</v>
          </cell>
          <cell r="I83">
            <v>804</v>
          </cell>
          <cell r="J83">
            <v>1469</v>
          </cell>
        </row>
        <row r="84">
          <cell r="D84" t="str">
            <v>096  Сосиски Баварские,  0.42кг,ПОКОМ</v>
          </cell>
          <cell r="G84" t="str">
            <v>шт</v>
          </cell>
          <cell r="H84">
            <v>17</v>
          </cell>
          <cell r="I84">
            <v>2454</v>
          </cell>
          <cell r="J84">
            <v>3143</v>
          </cell>
        </row>
        <row r="85">
          <cell r="D85" t="str">
            <v>100  Сосиски Баварушки, 0.6кг, БАВАРУШКА ПОКОМ</v>
          </cell>
          <cell r="G85" t="str">
            <v>шт</v>
          </cell>
          <cell r="I85">
            <v>120</v>
          </cell>
          <cell r="J85">
            <v>241</v>
          </cell>
        </row>
        <row r="86">
          <cell r="D86" t="str">
            <v>102  Сосиски Ганноверские, амилюкс МГС, 0.6кг, ТМ Стародворье    ПОКОМ</v>
          </cell>
          <cell r="G86" t="str">
            <v>шт</v>
          </cell>
          <cell r="H86">
            <v>64</v>
          </cell>
          <cell r="J86">
            <v>1</v>
          </cell>
        </row>
        <row r="87">
          <cell r="D87" t="str">
            <v>108  Сосиски С сыром,  0.42кг,ядрена копоть ПОКОМ</v>
          </cell>
          <cell r="G87" t="str">
            <v>шт</v>
          </cell>
          <cell r="I87">
            <v>84</v>
          </cell>
          <cell r="J87">
            <v>168</v>
          </cell>
        </row>
        <row r="88">
          <cell r="D88" t="str">
            <v>114  Сосиски Филейбургские с филе сочного окорока, 0,55 кг, БАВАРУШКА ПОКОМ</v>
          </cell>
          <cell r="G88" t="str">
            <v>шт</v>
          </cell>
          <cell r="H88">
            <v>62</v>
          </cell>
          <cell r="I88">
            <v>152</v>
          </cell>
          <cell r="J88">
            <v>312</v>
          </cell>
        </row>
        <row r="89">
          <cell r="D89" t="str">
            <v>115  Колбаса Салями Филейбургская зернистая, в/у 0,35 кг срез, БАВАРУШКА ПОКОМ</v>
          </cell>
          <cell r="G89" t="str">
            <v>шт</v>
          </cell>
          <cell r="H89">
            <v>-3</v>
          </cell>
          <cell r="I89">
            <v>141</v>
          </cell>
          <cell r="J89">
            <v>285</v>
          </cell>
        </row>
        <row r="90">
          <cell r="D90" t="str">
            <v>117  Колбаса Сервелат Филейбургский с ароматными пряностями, в/у 0,35 кг срез, БАВАРУШКА ПОКОМ</v>
          </cell>
          <cell r="G90" t="str">
            <v>шт</v>
          </cell>
          <cell r="H90">
            <v>1</v>
          </cell>
          <cell r="I90">
            <v>138</v>
          </cell>
          <cell r="J90">
            <v>278</v>
          </cell>
        </row>
        <row r="91">
          <cell r="D91" t="str">
            <v>118  Колбаса Сервелат Филейбургский с филе сочного окорока, в/у 0,35 кг срез, БАВАРУШКА ПОКОМ</v>
          </cell>
          <cell r="G91" t="str">
            <v>шт</v>
          </cell>
          <cell r="H91">
            <v>-3</v>
          </cell>
          <cell r="I91">
            <v>155</v>
          </cell>
          <cell r="J91">
            <v>308</v>
          </cell>
        </row>
        <row r="92">
          <cell r="D92" t="str">
            <v>273  Сосиски Сочинки с сочной грудинкой, МГС 0.4кг,   ПОКОМ</v>
          </cell>
          <cell r="G92" t="str">
            <v>шт</v>
          </cell>
          <cell r="H92">
            <v>31</v>
          </cell>
          <cell r="I92">
            <v>2016</v>
          </cell>
          <cell r="J92">
            <v>1455</v>
          </cell>
        </row>
        <row r="93">
          <cell r="D93" t="str">
            <v>296  Колбаса Мясорубская с рубленой грудинкой 0,35кг срез ТМ Стародворье  ПОКОМ</v>
          </cell>
          <cell r="G93" t="str">
            <v>шт</v>
          </cell>
          <cell r="H93">
            <v>62</v>
          </cell>
          <cell r="I93">
            <v>198</v>
          </cell>
          <cell r="J93">
            <v>189</v>
          </cell>
        </row>
        <row r="94">
          <cell r="D94" t="str">
            <v>301  Сосиски Сочинки по-баварски с сыром,  0.4кг, ТМ Стародворье  ПОКОМ</v>
          </cell>
          <cell r="G94" t="str">
            <v>шт</v>
          </cell>
          <cell r="H94">
            <v>25</v>
          </cell>
          <cell r="I94">
            <v>1704</v>
          </cell>
          <cell r="J94">
            <v>61</v>
          </cell>
        </row>
        <row r="95">
          <cell r="D95" t="str">
            <v>302  Сосиски Сочинки по-баварски,  0.4кг, ТМ Стародворье  ПОКОМ</v>
          </cell>
          <cell r="G95" t="str">
            <v>шт</v>
          </cell>
          <cell r="H95">
            <v>3.4129999999999998</v>
          </cell>
          <cell r="I95">
            <v>2105.587</v>
          </cell>
          <cell r="J95">
            <v>1084</v>
          </cell>
        </row>
        <row r="96">
          <cell r="D96" t="str">
            <v>320 Сосиски Сочинки ТМ Стародворье с сочным окороком в оболочке полиамид в модиф газ 0,4 кг  ПОКОМ</v>
          </cell>
          <cell r="G96" t="str">
            <v>шт</v>
          </cell>
          <cell r="H96">
            <v>-13</v>
          </cell>
          <cell r="I96">
            <v>373</v>
          </cell>
          <cell r="J96">
            <v>720</v>
          </cell>
        </row>
        <row r="97">
          <cell r="D97" t="str">
            <v>325 Колбаса Сервелат Мясорубский ТМ Стародворье с мелкорубленным окороком 0,35 кг  ПОКОМ</v>
          </cell>
          <cell r="G97" t="str">
            <v>шт</v>
          </cell>
          <cell r="H97">
            <v>1</v>
          </cell>
          <cell r="I97">
            <v>450</v>
          </cell>
          <cell r="J97">
            <v>726</v>
          </cell>
        </row>
        <row r="98">
          <cell r="D98" t="str">
            <v>342 Колбаса вареная Филейбургская ТМ Баварушка ТС Баварушка в оболочке вектор 0,45 кг  ПОКОМ</v>
          </cell>
          <cell r="G98" t="str">
            <v>шт</v>
          </cell>
          <cell r="I98">
            <v>174</v>
          </cell>
          <cell r="J98">
            <v>336</v>
          </cell>
        </row>
        <row r="99">
          <cell r="D99" t="str">
            <v>343 Колбаса Докторская оригинальная ТМ Особый рецепт в оболочке полиамид 0,4 кг.  ПОКОМ</v>
          </cell>
          <cell r="G99" t="str">
            <v>шт</v>
          </cell>
          <cell r="H99">
            <v>35</v>
          </cell>
          <cell r="I99">
            <v>550</v>
          </cell>
          <cell r="J99">
            <v>1100</v>
          </cell>
        </row>
        <row r="100">
          <cell r="D100" t="str">
            <v>346 Колбаса Сервелат Филейбургский с копченой грудинкой ТМ Баварушка в оболов/у 0,35 кг срез  ПОКОМ</v>
          </cell>
          <cell r="G100" t="str">
            <v>шт</v>
          </cell>
          <cell r="H100">
            <v>5</v>
          </cell>
          <cell r="I100">
            <v>151</v>
          </cell>
          <cell r="J100">
            <v>302</v>
          </cell>
        </row>
        <row r="101">
          <cell r="D101" t="str">
            <v>351 Сосиски Филейбургские с грудкой ТМ Баварушка в оболо амицел в моди газовой среде 0,33 кг  Поком</v>
          </cell>
          <cell r="G101" t="str">
            <v>шт</v>
          </cell>
          <cell r="H101">
            <v>3</v>
          </cell>
          <cell r="I101">
            <v>54</v>
          </cell>
          <cell r="J101">
            <v>111</v>
          </cell>
        </row>
        <row r="102">
          <cell r="D102" t="str">
            <v>355 Сос Молочные для завтрака ОР полиамид мгс 0,4 кг НД СК  ПОКОМ</v>
          </cell>
          <cell r="G102" t="str">
            <v>шт</v>
          </cell>
          <cell r="I102">
            <v>210</v>
          </cell>
          <cell r="J102">
            <v>420</v>
          </cell>
        </row>
        <row r="103">
          <cell r="D103" t="str">
            <v>360 Колбаса варено-копченая  Сервелат Левантский ТМ Особый Рецепт  0,35 кг  ПОКОМ</v>
          </cell>
          <cell r="G103" t="str">
            <v>шт</v>
          </cell>
          <cell r="H103">
            <v>44</v>
          </cell>
          <cell r="I103">
            <v>64</v>
          </cell>
          <cell r="J103">
            <v>34</v>
          </cell>
        </row>
        <row r="104">
          <cell r="D104" t="str">
            <v>361 Колбаса Салями Филейбургская зернистая ТМ Баварушка в оболочке  в вак 0.28кг ПОКОМ</v>
          </cell>
          <cell r="G104" t="str">
            <v>шт</v>
          </cell>
          <cell r="H104">
            <v>5</v>
          </cell>
          <cell r="I104">
            <v>78</v>
          </cell>
          <cell r="J104">
            <v>23</v>
          </cell>
        </row>
        <row r="105">
          <cell r="D105" t="str">
            <v>364 Колбаса Сервелат Филейбургский с копченой грудинкой ТМ Баварушка  в/у 0,28 кг  ПОКОМ</v>
          </cell>
          <cell r="G105" t="str">
            <v>шт</v>
          </cell>
          <cell r="H105">
            <v>4</v>
          </cell>
          <cell r="I105">
            <v>114</v>
          </cell>
          <cell r="J105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23.08.2023 - 30.08.2023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без опта</v>
          </cell>
          <cell r="K3" t="str">
            <v>опт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 1</v>
          </cell>
          <cell r="Q3" t="str">
            <v>заказ 2</v>
          </cell>
          <cell r="R3" t="str">
            <v>заказ 3</v>
          </cell>
          <cell r="S3" t="str">
            <v>заказ</v>
          </cell>
          <cell r="T3" t="str">
            <v>запас</v>
          </cell>
          <cell r="U3" t="str">
            <v>запас без заказа</v>
          </cell>
          <cell r="V3" t="str">
            <v>кон ост</v>
          </cell>
          <cell r="W3" t="str">
            <v>опт</v>
          </cell>
          <cell r="X3" t="str">
            <v>ср 09,08</v>
          </cell>
          <cell r="Y3" t="str">
            <v>ср 16,08</v>
          </cell>
          <cell r="Z3" t="str">
            <v>ср 23,08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Гермес</v>
          </cell>
          <cell r="P4" t="str">
            <v>30,08,</v>
          </cell>
          <cell r="Q4" t="str">
            <v>30,08,</v>
          </cell>
          <cell r="R4" t="str">
            <v>30,08,</v>
          </cell>
          <cell r="S4" t="str">
            <v>31,08,</v>
          </cell>
        </row>
        <row r="5">
          <cell r="E5">
            <v>43867.509999999995</v>
          </cell>
          <cell r="F5">
            <v>10220.870000000001</v>
          </cell>
          <cell r="H5">
            <v>0</v>
          </cell>
          <cell r="I5">
            <v>0</v>
          </cell>
          <cell r="J5">
            <v>32893.896999999997</v>
          </cell>
          <cell r="K5">
            <v>10973.612999999999</v>
          </cell>
          <cell r="L5">
            <v>0</v>
          </cell>
          <cell r="M5">
            <v>17919.54</v>
          </cell>
          <cell r="N5">
            <v>19505</v>
          </cell>
          <cell r="O5">
            <v>6578.7793999999994</v>
          </cell>
          <cell r="P5">
            <v>19360.230799999998</v>
          </cell>
          <cell r="Q5">
            <v>23000</v>
          </cell>
          <cell r="R5">
            <v>17650</v>
          </cell>
          <cell r="S5">
            <v>18325</v>
          </cell>
          <cell r="X5">
            <v>4553.0536000000002</v>
          </cell>
          <cell r="Y5">
            <v>5015.9922000000015</v>
          </cell>
          <cell r="Z5">
            <v>5041.2529999999997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>
            <v>420.60500000000002</v>
          </cell>
          <cell r="E6">
            <v>167.50200000000001</v>
          </cell>
          <cell r="F6">
            <v>246.34800000000001</v>
          </cell>
          <cell r="G6">
            <v>1</v>
          </cell>
          <cell r="J6">
            <v>167.50200000000001</v>
          </cell>
          <cell r="M6">
            <v>0</v>
          </cell>
          <cell r="N6">
            <v>0</v>
          </cell>
          <cell r="O6">
            <v>33.500399999999999</v>
          </cell>
          <cell r="P6">
            <v>110</v>
          </cell>
          <cell r="Q6">
            <v>500</v>
          </cell>
          <cell r="S6">
            <v>120</v>
          </cell>
          <cell r="T6">
            <v>14.219173502405942</v>
          </cell>
          <cell r="U6">
            <v>7.3535838378049228</v>
          </cell>
          <cell r="X6">
            <v>17.543799999999997</v>
          </cell>
          <cell r="Y6">
            <v>42.249600000000001</v>
          </cell>
          <cell r="Z6">
            <v>1.351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>
            <v>206.28100000000001</v>
          </cell>
          <cell r="E7">
            <v>158.54499999999999</v>
          </cell>
          <cell r="F7">
            <v>5.8170000000000002</v>
          </cell>
          <cell r="G7">
            <v>1</v>
          </cell>
          <cell r="J7">
            <v>158.54499999999999</v>
          </cell>
          <cell r="M7">
            <v>319.53999999999996</v>
          </cell>
          <cell r="N7">
            <v>200</v>
          </cell>
          <cell r="O7">
            <v>31.708999999999996</v>
          </cell>
          <cell r="Q7">
            <v>500</v>
          </cell>
          <cell r="T7">
            <v>16.568072156170174</v>
          </cell>
          <cell r="U7">
            <v>16.568072156170174</v>
          </cell>
          <cell r="X7">
            <v>55.482000000000006</v>
          </cell>
          <cell r="Y7">
            <v>13.4612</v>
          </cell>
          <cell r="Z7">
            <v>48.3902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280.16699999999997</v>
          </cell>
          <cell r="D8">
            <v>48.561</v>
          </cell>
          <cell r="E8">
            <v>272.58499999999998</v>
          </cell>
          <cell r="F8">
            <v>13.545999999999999</v>
          </cell>
          <cell r="G8">
            <v>1</v>
          </cell>
          <cell r="J8">
            <v>272.58499999999998</v>
          </cell>
          <cell r="M8">
            <v>230</v>
          </cell>
          <cell r="N8">
            <v>210</v>
          </cell>
          <cell r="O8">
            <v>54.516999999999996</v>
          </cell>
          <cell r="P8">
            <v>140</v>
          </cell>
          <cell r="S8">
            <v>180</v>
          </cell>
          <cell r="T8">
            <v>14.189078636021794</v>
          </cell>
          <cell r="U8">
            <v>8.3193499275455363</v>
          </cell>
          <cell r="X8">
            <v>54.868200000000002</v>
          </cell>
          <cell r="Y8">
            <v>53.610799999999998</v>
          </cell>
          <cell r="Z8">
            <v>50.673200000000001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118.739</v>
          </cell>
          <cell r="D9">
            <v>404.74099999999999</v>
          </cell>
          <cell r="E9">
            <v>400.63499999999999</v>
          </cell>
          <cell r="F9">
            <v>16.609000000000002</v>
          </cell>
          <cell r="G9">
            <v>1</v>
          </cell>
          <cell r="J9">
            <v>400.63499999999999</v>
          </cell>
          <cell r="M9">
            <v>1050</v>
          </cell>
          <cell r="N9">
            <v>650</v>
          </cell>
          <cell r="O9">
            <v>80.126999999999995</v>
          </cell>
          <cell r="T9">
            <v>21.423602530982066</v>
          </cell>
          <cell r="U9">
            <v>21.423602530982066</v>
          </cell>
          <cell r="X9">
            <v>114.28720000000001</v>
          </cell>
          <cell r="Y9">
            <v>72.561800000000005</v>
          </cell>
          <cell r="Z9">
            <v>147.25880000000001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275.51799999999997</v>
          </cell>
          <cell r="E10">
            <v>130.392</v>
          </cell>
          <cell r="F10">
            <v>129.625</v>
          </cell>
          <cell r="G10">
            <v>0</v>
          </cell>
          <cell r="J10">
            <v>130.392</v>
          </cell>
          <cell r="M10">
            <v>0</v>
          </cell>
          <cell r="N10">
            <v>0</v>
          </cell>
          <cell r="O10">
            <v>26.078399999999998</v>
          </cell>
          <cell r="T10">
            <v>4.97058868642248</v>
          </cell>
          <cell r="U10">
            <v>4.97058868642248</v>
          </cell>
          <cell r="X10">
            <v>0</v>
          </cell>
          <cell r="Y10">
            <v>0</v>
          </cell>
          <cell r="Z10">
            <v>1.8218000000000001</v>
          </cell>
        </row>
        <row r="11">
          <cell r="A11" t="str">
            <v>023  Колбаса Докторская ГОСТ, Вязанка вектор, 0,4 кг, ПОКОМ</v>
          </cell>
          <cell r="B11" t="str">
            <v>шт</v>
          </cell>
          <cell r="C11">
            <v>83</v>
          </cell>
          <cell r="E11">
            <v>56</v>
          </cell>
          <cell r="F11">
            <v>8</v>
          </cell>
          <cell r="G11">
            <v>0.4</v>
          </cell>
          <cell r="J11">
            <v>56</v>
          </cell>
          <cell r="M11">
            <v>30</v>
          </cell>
          <cell r="N11">
            <v>40</v>
          </cell>
          <cell r="O11">
            <v>11.2</v>
          </cell>
          <cell r="P11">
            <v>45</v>
          </cell>
          <cell r="S11">
            <v>35</v>
          </cell>
          <cell r="T11">
            <v>14.107142857142858</v>
          </cell>
          <cell r="U11">
            <v>6.9642857142857144</v>
          </cell>
          <cell r="X11">
            <v>9.8000000000000007</v>
          </cell>
          <cell r="Y11">
            <v>-0.16</v>
          </cell>
          <cell r="Z11">
            <v>9.4</v>
          </cell>
        </row>
        <row r="12">
          <cell r="A12" t="str">
            <v>027  Колбаса Сервелат Столичный, Вязанка фиброуз в/у, 0.35кг, ПОКОМ</v>
          </cell>
          <cell r="B12" t="str">
            <v>шт</v>
          </cell>
          <cell r="C12">
            <v>110</v>
          </cell>
          <cell r="E12">
            <v>12</v>
          </cell>
          <cell r="F12">
            <v>98</v>
          </cell>
          <cell r="G12">
            <v>0.35</v>
          </cell>
          <cell r="J12">
            <v>12</v>
          </cell>
          <cell r="M12">
            <v>0</v>
          </cell>
          <cell r="N12">
            <v>0</v>
          </cell>
          <cell r="O12">
            <v>2.4</v>
          </cell>
          <cell r="T12">
            <v>40.833333333333336</v>
          </cell>
          <cell r="U12">
            <v>40.833333333333336</v>
          </cell>
          <cell r="X12">
            <v>0</v>
          </cell>
          <cell r="Y12">
            <v>0</v>
          </cell>
          <cell r="Z12">
            <v>0.4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  <cell r="C13">
            <v>11</v>
          </cell>
          <cell r="D13">
            <v>300</v>
          </cell>
          <cell r="E13">
            <v>319</v>
          </cell>
          <cell r="F13">
            <v>-11</v>
          </cell>
          <cell r="G13">
            <v>0</v>
          </cell>
          <cell r="J13">
            <v>19</v>
          </cell>
          <cell r="K13">
            <v>300</v>
          </cell>
          <cell r="M13">
            <v>20</v>
          </cell>
          <cell r="N13">
            <v>20</v>
          </cell>
          <cell r="O13">
            <v>3.8</v>
          </cell>
          <cell r="T13">
            <v>7.6315789473684212</v>
          </cell>
          <cell r="U13">
            <v>7.6315789473684212</v>
          </cell>
          <cell r="X13">
            <v>0</v>
          </cell>
          <cell r="Y13">
            <v>0</v>
          </cell>
          <cell r="Z13">
            <v>4.5999999999999996</v>
          </cell>
        </row>
        <row r="14">
          <cell r="A14" t="str">
            <v>030  Сосиски Вязанка Молочные, Вязанка вискофан МГС, 0.45кг, ПОКОМ</v>
          </cell>
          <cell r="B14" t="str">
            <v>шт</v>
          </cell>
          <cell r="C14">
            <v>507</v>
          </cell>
          <cell r="D14">
            <v>450</v>
          </cell>
          <cell r="E14">
            <v>336</v>
          </cell>
          <cell r="F14">
            <v>529</v>
          </cell>
          <cell r="G14">
            <v>0.45</v>
          </cell>
          <cell r="J14">
            <v>336</v>
          </cell>
          <cell r="M14">
            <v>450</v>
          </cell>
          <cell r="N14">
            <v>400</v>
          </cell>
          <cell r="O14">
            <v>67.2</v>
          </cell>
          <cell r="T14">
            <v>20.520833333333332</v>
          </cell>
          <cell r="U14">
            <v>20.520833333333332</v>
          </cell>
          <cell r="X14">
            <v>77.8</v>
          </cell>
          <cell r="Y14">
            <v>87.8</v>
          </cell>
          <cell r="Z14">
            <v>89.8</v>
          </cell>
        </row>
        <row r="15">
          <cell r="A15" t="str">
            <v>032  Сосиски Вязанка Сливочные, Вязанка амицел МГС, 0.45кг, ПОКОМ</v>
          </cell>
          <cell r="B15" t="str">
            <v>шт</v>
          </cell>
          <cell r="C15">
            <v>471</v>
          </cell>
          <cell r="E15">
            <v>346</v>
          </cell>
          <cell r="F15">
            <v>16</v>
          </cell>
          <cell r="G15">
            <v>0.45</v>
          </cell>
          <cell r="J15">
            <v>346</v>
          </cell>
          <cell r="M15">
            <v>720</v>
          </cell>
          <cell r="N15">
            <v>510</v>
          </cell>
          <cell r="O15">
            <v>69.2</v>
          </cell>
          <cell r="T15">
            <v>18.00578034682081</v>
          </cell>
          <cell r="U15">
            <v>18.00578034682081</v>
          </cell>
          <cell r="X15">
            <v>113.4</v>
          </cell>
          <cell r="Y15">
            <v>1.4</v>
          </cell>
          <cell r="Z15">
            <v>113.4</v>
          </cell>
        </row>
        <row r="16">
          <cell r="A16" t="str">
            <v>034  Сосиски Рубленые, Вязанка вискофан МГС, 0.5кг, ПОКОМ</v>
          </cell>
          <cell r="B16" t="str">
            <v>шт</v>
          </cell>
          <cell r="E16">
            <v>1.3680000000000001</v>
          </cell>
          <cell r="F16">
            <v>-1.3680000000000001</v>
          </cell>
          <cell r="G16">
            <v>0</v>
          </cell>
          <cell r="J16">
            <v>1.3680000000000001</v>
          </cell>
          <cell r="M16">
            <v>0</v>
          </cell>
          <cell r="N16">
            <v>0</v>
          </cell>
          <cell r="O16">
            <v>0.27360000000000001</v>
          </cell>
          <cell r="T16">
            <v>-5</v>
          </cell>
          <cell r="U16">
            <v>-5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036  Колбаса Сервелат Запекуша с сочным окороком, Вязанка 0,35кг,  ПОКОМ</v>
          </cell>
          <cell r="B17" t="str">
            <v>шт</v>
          </cell>
          <cell r="C17">
            <v>100</v>
          </cell>
          <cell r="E17">
            <v>9</v>
          </cell>
          <cell r="F17">
            <v>91</v>
          </cell>
          <cell r="G17">
            <v>0.35</v>
          </cell>
          <cell r="J17">
            <v>9</v>
          </cell>
          <cell r="M17">
            <v>0</v>
          </cell>
          <cell r="N17">
            <v>0</v>
          </cell>
          <cell r="O17">
            <v>1.8</v>
          </cell>
          <cell r="T17">
            <v>50.555555555555557</v>
          </cell>
          <cell r="U17">
            <v>50.555555555555557</v>
          </cell>
          <cell r="X17">
            <v>0</v>
          </cell>
          <cell r="Y17">
            <v>0</v>
          </cell>
          <cell r="Z17">
            <v>0.4</v>
          </cell>
        </row>
        <row r="18">
          <cell r="A18" t="str">
            <v>043  Ветчина Нежная ТМ Особый рецепт, п/а, 0,4кг    ПОКОМ</v>
          </cell>
          <cell r="B18" t="str">
            <v>шт</v>
          </cell>
          <cell r="C18">
            <v>41</v>
          </cell>
          <cell r="D18">
            <v>260</v>
          </cell>
          <cell r="E18">
            <v>273</v>
          </cell>
          <cell r="F18">
            <v>28</v>
          </cell>
          <cell r="G18">
            <v>0.4</v>
          </cell>
          <cell r="J18">
            <v>13</v>
          </cell>
          <cell r="K18">
            <v>260</v>
          </cell>
          <cell r="M18">
            <v>0</v>
          </cell>
          <cell r="N18">
            <v>0</v>
          </cell>
          <cell r="O18">
            <v>2.6</v>
          </cell>
          <cell r="S18">
            <v>10</v>
          </cell>
          <cell r="T18">
            <v>14.615384615384615</v>
          </cell>
          <cell r="U18">
            <v>10.769230769230768</v>
          </cell>
          <cell r="X18">
            <v>2.6</v>
          </cell>
          <cell r="Y18">
            <v>1</v>
          </cell>
          <cell r="Z18">
            <v>0.4</v>
          </cell>
        </row>
        <row r="19">
          <cell r="A19" t="str">
            <v>047  Кол Баварская, белков.обол. в термоусад. пакете 0.17 кг, ТМ Стародворье  ПОКОМ</v>
          </cell>
          <cell r="B19" t="str">
            <v>шт</v>
          </cell>
          <cell r="D19">
            <v>210</v>
          </cell>
          <cell r="E19">
            <v>210</v>
          </cell>
          <cell r="G19">
            <v>0</v>
          </cell>
          <cell r="J19">
            <v>0</v>
          </cell>
          <cell r="K19">
            <v>210</v>
          </cell>
          <cell r="M19">
            <v>0</v>
          </cell>
          <cell r="N19">
            <v>0</v>
          </cell>
          <cell r="O19">
            <v>0</v>
          </cell>
          <cell r="T19" t="e">
            <v>#DIV/0!</v>
          </cell>
          <cell r="U19" t="e">
            <v>#DIV/0!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054  Колбаса вареная Филейбургская с филе сочного окорока, 0,45 кг, БАВАРУШКА ПОКОМ</v>
          </cell>
          <cell r="B20" t="str">
            <v>шт</v>
          </cell>
          <cell r="D20">
            <v>36</v>
          </cell>
          <cell r="E20">
            <v>36</v>
          </cell>
          <cell r="G20">
            <v>0</v>
          </cell>
          <cell r="J20">
            <v>0</v>
          </cell>
          <cell r="K20">
            <v>36</v>
          </cell>
          <cell r="M20">
            <v>0</v>
          </cell>
          <cell r="N20">
            <v>0</v>
          </cell>
          <cell r="O20">
            <v>0</v>
          </cell>
          <cell r="T20" t="e">
            <v>#DIV/0!</v>
          </cell>
          <cell r="U20" t="e">
            <v>#DIV/0!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055  Колбаса вареная Филейбургская, 0,45 кг, БАВАРУШКА ПОКОМ</v>
          </cell>
          <cell r="B21" t="str">
            <v>шт</v>
          </cell>
          <cell r="D21">
            <v>120</v>
          </cell>
          <cell r="E21">
            <v>120</v>
          </cell>
          <cell r="G21">
            <v>0</v>
          </cell>
          <cell r="J21">
            <v>0</v>
          </cell>
          <cell r="K21">
            <v>120</v>
          </cell>
          <cell r="M21">
            <v>0</v>
          </cell>
          <cell r="N21">
            <v>0</v>
          </cell>
          <cell r="O21">
            <v>0</v>
          </cell>
          <cell r="T21" t="e">
            <v>#DIV/0!</v>
          </cell>
          <cell r="U21" t="e">
            <v>#DIV/0!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057  Колбаса Докторская Дугушка, вектор 0.4 кг, ТМ Стародворье    ПОКОМ</v>
          </cell>
          <cell r="B22" t="str">
            <v>шт</v>
          </cell>
          <cell r="C22">
            <v>2</v>
          </cell>
          <cell r="E22">
            <v>2</v>
          </cell>
          <cell r="G22">
            <v>0</v>
          </cell>
          <cell r="J22">
            <v>2</v>
          </cell>
          <cell r="M22">
            <v>0</v>
          </cell>
          <cell r="N22">
            <v>0</v>
          </cell>
          <cell r="O22">
            <v>0.4</v>
          </cell>
          <cell r="T22">
            <v>0</v>
          </cell>
          <cell r="U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058  Колбаса Докторская Особая ТМ Особый рецепт,  0,5кг, ПОКОМ</v>
          </cell>
          <cell r="B23" t="str">
            <v>шт</v>
          </cell>
          <cell r="C23">
            <v>82</v>
          </cell>
          <cell r="D23">
            <v>20</v>
          </cell>
          <cell r="E23">
            <v>81</v>
          </cell>
          <cell r="F23">
            <v>21</v>
          </cell>
          <cell r="G23">
            <v>0.5</v>
          </cell>
          <cell r="J23">
            <v>81</v>
          </cell>
          <cell r="M23">
            <v>0</v>
          </cell>
          <cell r="N23">
            <v>20</v>
          </cell>
          <cell r="O23">
            <v>16.2</v>
          </cell>
          <cell r="P23">
            <v>135</v>
          </cell>
          <cell r="S23">
            <v>55</v>
          </cell>
          <cell r="T23">
            <v>14.25925925925926</v>
          </cell>
          <cell r="U23">
            <v>2.5308641975308643</v>
          </cell>
          <cell r="X23">
            <v>7.8</v>
          </cell>
          <cell r="Y23">
            <v>11.4</v>
          </cell>
          <cell r="Z23">
            <v>8</v>
          </cell>
        </row>
        <row r="24">
          <cell r="A24" t="str">
            <v>059  Колбаса Докторская по-стародворски  0.5 кг, ПОКОМ</v>
          </cell>
          <cell r="B24" t="str">
            <v>шт</v>
          </cell>
          <cell r="D24">
            <v>500</v>
          </cell>
          <cell r="E24">
            <v>500</v>
          </cell>
          <cell r="G24">
            <v>0</v>
          </cell>
          <cell r="J24">
            <v>0</v>
          </cell>
          <cell r="K24">
            <v>500</v>
          </cell>
          <cell r="M24">
            <v>0</v>
          </cell>
          <cell r="N24">
            <v>0</v>
          </cell>
          <cell r="O24">
            <v>0</v>
          </cell>
          <cell r="T24" t="e">
            <v>#DIV/0!</v>
          </cell>
          <cell r="U24" t="e">
            <v>#DIV/0!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060  Колбаса Докторская стародворская  0,5 кг,ПОКОМ</v>
          </cell>
          <cell r="B25" t="str">
            <v>шт</v>
          </cell>
          <cell r="D25">
            <v>280</v>
          </cell>
          <cell r="E25">
            <v>280</v>
          </cell>
          <cell r="G25">
            <v>0</v>
          </cell>
          <cell r="J25">
            <v>0</v>
          </cell>
          <cell r="K25">
            <v>280</v>
          </cell>
          <cell r="M25">
            <v>0</v>
          </cell>
          <cell r="N25">
            <v>0</v>
          </cell>
          <cell r="O25">
            <v>0</v>
          </cell>
          <cell r="T25" t="e">
            <v>#DIV/0!</v>
          </cell>
          <cell r="U25" t="e">
            <v>#DIV/0!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062  Колбаса Кракушка пряная с сальцем, 0.3кг в/у п/к, БАВАРУШКА ПОКОМ</v>
          </cell>
          <cell r="B26" t="str">
            <v>шт</v>
          </cell>
          <cell r="C26">
            <v>26</v>
          </cell>
          <cell r="D26">
            <v>102</v>
          </cell>
          <cell r="E26">
            <v>126</v>
          </cell>
          <cell r="F26">
            <v>-6</v>
          </cell>
          <cell r="G26">
            <v>0.3</v>
          </cell>
          <cell r="J26">
            <v>24</v>
          </cell>
          <cell r="K26">
            <v>102</v>
          </cell>
          <cell r="M26">
            <v>30</v>
          </cell>
          <cell r="N26">
            <v>20</v>
          </cell>
          <cell r="O26">
            <v>4.8</v>
          </cell>
          <cell r="P26">
            <v>10</v>
          </cell>
          <cell r="S26">
            <v>15</v>
          </cell>
          <cell r="T26">
            <v>14.375</v>
          </cell>
          <cell r="U26">
            <v>9.1666666666666679</v>
          </cell>
          <cell r="X26">
            <v>4.8</v>
          </cell>
          <cell r="Y26">
            <v>0</v>
          </cell>
          <cell r="Z26">
            <v>4.8</v>
          </cell>
        </row>
        <row r="27">
          <cell r="A27" t="str">
            <v>064  Колбаса Молочная Дугушка, вектор 0,4 кг, ТМ Стародворье  ПОКОМ</v>
          </cell>
          <cell r="B27" t="str">
            <v>шт</v>
          </cell>
          <cell r="D27">
            <v>600</v>
          </cell>
          <cell r="E27">
            <v>600</v>
          </cell>
          <cell r="G27">
            <v>0</v>
          </cell>
          <cell r="J27">
            <v>0</v>
          </cell>
          <cell r="K27">
            <v>600</v>
          </cell>
          <cell r="M27">
            <v>0</v>
          </cell>
          <cell r="N27">
            <v>0</v>
          </cell>
          <cell r="O27">
            <v>0</v>
          </cell>
          <cell r="T27" t="e">
            <v>#DIV/0!</v>
          </cell>
          <cell r="U27" t="e">
            <v>#DIV/0!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068  Колбаса Особая ТМ Особый рецепт, 0,5 кг, ПОКОМ</v>
          </cell>
          <cell r="B28" t="str">
            <v>шт</v>
          </cell>
          <cell r="C28">
            <v>8</v>
          </cell>
          <cell r="E28">
            <v>3</v>
          </cell>
          <cell r="F28">
            <v>5</v>
          </cell>
          <cell r="G28">
            <v>0</v>
          </cell>
          <cell r="J28">
            <v>3</v>
          </cell>
          <cell r="M28">
            <v>0</v>
          </cell>
          <cell r="N28">
            <v>0</v>
          </cell>
          <cell r="O28">
            <v>0.6</v>
          </cell>
          <cell r="T28">
            <v>8.3333333333333339</v>
          </cell>
          <cell r="U28">
            <v>8.3333333333333339</v>
          </cell>
          <cell r="X28">
            <v>1.2</v>
          </cell>
          <cell r="Y28">
            <v>0.8</v>
          </cell>
          <cell r="Z28">
            <v>0.2</v>
          </cell>
        </row>
        <row r="29">
          <cell r="A29" t="str">
            <v>079  Колбаса Сервелат Кремлевский,  0.35 кг, ПОКОМ</v>
          </cell>
          <cell r="B29" t="str">
            <v>шт</v>
          </cell>
          <cell r="C29">
            <v>47</v>
          </cell>
          <cell r="E29">
            <v>1</v>
          </cell>
          <cell r="F29">
            <v>46</v>
          </cell>
          <cell r="G29">
            <v>0</v>
          </cell>
          <cell r="J29">
            <v>1</v>
          </cell>
          <cell r="M29">
            <v>0</v>
          </cell>
          <cell r="N29">
            <v>0</v>
          </cell>
          <cell r="O29">
            <v>0.2</v>
          </cell>
          <cell r="T29">
            <v>230</v>
          </cell>
          <cell r="U29">
            <v>230</v>
          </cell>
          <cell r="X29">
            <v>0</v>
          </cell>
          <cell r="Y29">
            <v>0</v>
          </cell>
          <cell r="Z29">
            <v>0.2</v>
          </cell>
        </row>
        <row r="30">
          <cell r="A30" t="str">
            <v>084  Колбаски Баварские копченые, NDX в МГС 0,28 кг, ТМ Стародворье  ПОКОМ</v>
          </cell>
          <cell r="B30" t="str">
            <v>шт</v>
          </cell>
          <cell r="C30">
            <v>285</v>
          </cell>
          <cell r="D30">
            <v>702</v>
          </cell>
          <cell r="E30">
            <v>841</v>
          </cell>
          <cell r="F30">
            <v>134</v>
          </cell>
          <cell r="G30">
            <v>0.28000000000000003</v>
          </cell>
          <cell r="J30">
            <v>139</v>
          </cell>
          <cell r="K30">
            <v>702</v>
          </cell>
          <cell r="M30">
            <v>30</v>
          </cell>
          <cell r="N30">
            <v>130</v>
          </cell>
          <cell r="O30">
            <v>27.8</v>
          </cell>
          <cell r="P30">
            <v>10</v>
          </cell>
          <cell r="S30">
            <v>90</v>
          </cell>
          <cell r="T30">
            <v>14.172661870503596</v>
          </cell>
          <cell r="U30">
            <v>10.575539568345324</v>
          </cell>
          <cell r="X30">
            <v>46</v>
          </cell>
          <cell r="Y30">
            <v>31</v>
          </cell>
          <cell r="Z30">
            <v>30.4</v>
          </cell>
        </row>
        <row r="31">
          <cell r="A31" t="str">
            <v>091  Сардельки Баварские, МГС 0.38кг, ТМ Стародворье  ПОКОМ</v>
          </cell>
          <cell r="B31" t="str">
            <v>шт</v>
          </cell>
          <cell r="D31">
            <v>402</v>
          </cell>
          <cell r="E31">
            <v>402</v>
          </cell>
          <cell r="G31">
            <v>0</v>
          </cell>
          <cell r="J31">
            <v>0</v>
          </cell>
          <cell r="K31">
            <v>402</v>
          </cell>
          <cell r="M31">
            <v>0</v>
          </cell>
          <cell r="N31">
            <v>0</v>
          </cell>
          <cell r="O31">
            <v>0</v>
          </cell>
          <cell r="T31" t="e">
            <v>#DIV/0!</v>
          </cell>
          <cell r="U31" t="e">
            <v>#DIV/0!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092  Сосиски Баварские с сыром,  0.42кг,ПОКОМ</v>
          </cell>
          <cell r="B32" t="str">
            <v>шт</v>
          </cell>
          <cell r="C32">
            <v>18</v>
          </cell>
          <cell r="D32">
            <v>1302</v>
          </cell>
          <cell r="E32">
            <v>1313</v>
          </cell>
          <cell r="F32">
            <v>2</v>
          </cell>
          <cell r="G32">
            <v>0.42</v>
          </cell>
          <cell r="J32">
            <v>11</v>
          </cell>
          <cell r="K32">
            <v>1302</v>
          </cell>
          <cell r="M32">
            <v>60</v>
          </cell>
          <cell r="N32">
            <v>40</v>
          </cell>
          <cell r="O32">
            <v>2.2000000000000002</v>
          </cell>
          <cell r="T32">
            <v>46.36363636363636</v>
          </cell>
          <cell r="U32">
            <v>46.36363636363636</v>
          </cell>
          <cell r="X32">
            <v>2.8</v>
          </cell>
          <cell r="Y32">
            <v>2.4</v>
          </cell>
          <cell r="Z32">
            <v>8</v>
          </cell>
        </row>
        <row r="33">
          <cell r="A33" t="str">
            <v>096  Сосиски Баварские,  0.42кг,ПОКОМ</v>
          </cell>
          <cell r="B33" t="str">
            <v>шт</v>
          </cell>
          <cell r="C33">
            <v>414</v>
          </cell>
          <cell r="D33">
            <v>3000</v>
          </cell>
          <cell r="E33">
            <v>3287</v>
          </cell>
          <cell r="F33">
            <v>17</v>
          </cell>
          <cell r="G33">
            <v>0.42</v>
          </cell>
          <cell r="J33">
            <v>287</v>
          </cell>
          <cell r="K33">
            <v>3000</v>
          </cell>
          <cell r="M33">
            <v>550</v>
          </cell>
          <cell r="N33">
            <v>400</v>
          </cell>
          <cell r="O33">
            <v>57.4</v>
          </cell>
          <cell r="Q33">
            <v>1500</v>
          </cell>
          <cell r="T33">
            <v>16.846689895470384</v>
          </cell>
          <cell r="U33">
            <v>16.846689895470384</v>
          </cell>
          <cell r="X33">
            <v>94.2</v>
          </cell>
          <cell r="Y33">
            <v>1.6</v>
          </cell>
          <cell r="Z33">
            <v>89.4</v>
          </cell>
        </row>
        <row r="34">
          <cell r="A34" t="str">
            <v>100  Сосиски Баварушки, 0.6кг, БАВАРУШКА ПОКОМ</v>
          </cell>
          <cell r="B34" t="str">
            <v>шт</v>
          </cell>
          <cell r="D34">
            <v>248</v>
          </cell>
          <cell r="E34">
            <v>248</v>
          </cell>
          <cell r="G34">
            <v>0</v>
          </cell>
          <cell r="J34">
            <v>0</v>
          </cell>
          <cell r="K34">
            <v>248</v>
          </cell>
          <cell r="M34">
            <v>0</v>
          </cell>
          <cell r="N34">
            <v>0</v>
          </cell>
          <cell r="O34">
            <v>0</v>
          </cell>
          <cell r="T34" t="e">
            <v>#DIV/0!</v>
          </cell>
          <cell r="U34" t="e">
            <v>#DIV/0!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102  Сосиски Ганноверские, амилюкс МГС, 0.6кг, ТМ Стародворье    ПОКОМ</v>
          </cell>
          <cell r="B35" t="str">
            <v>шт</v>
          </cell>
          <cell r="C35">
            <v>68</v>
          </cell>
          <cell r="E35">
            <v>1</v>
          </cell>
          <cell r="F35">
            <v>63</v>
          </cell>
          <cell r="G35">
            <v>0</v>
          </cell>
          <cell r="J35">
            <v>1</v>
          </cell>
          <cell r="M35">
            <v>0</v>
          </cell>
          <cell r="N35">
            <v>0</v>
          </cell>
          <cell r="O35">
            <v>0.2</v>
          </cell>
          <cell r="T35">
            <v>315</v>
          </cell>
          <cell r="U35">
            <v>315</v>
          </cell>
          <cell r="X35">
            <v>0</v>
          </cell>
          <cell r="Y35">
            <v>0</v>
          </cell>
          <cell r="Z35">
            <v>1.6</v>
          </cell>
        </row>
        <row r="36">
          <cell r="A36" t="str">
            <v>108  Сосиски С сыром,  0.42кг,ядрена копоть ПОКОМ</v>
          </cell>
          <cell r="B36" t="str">
            <v>шт</v>
          </cell>
          <cell r="D36">
            <v>150</v>
          </cell>
          <cell r="E36">
            <v>150</v>
          </cell>
          <cell r="G36">
            <v>0</v>
          </cell>
          <cell r="J36">
            <v>0</v>
          </cell>
          <cell r="K36">
            <v>150</v>
          </cell>
          <cell r="M36">
            <v>0</v>
          </cell>
          <cell r="N36">
            <v>0</v>
          </cell>
          <cell r="O36">
            <v>0</v>
          </cell>
          <cell r="T36" t="e">
            <v>#DIV/0!</v>
          </cell>
          <cell r="U36" t="e">
            <v>#DIV/0!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114  Сосиски Филейбургские с филе сочного окорока, 0,55 кг, БАВАРУШКА ПОКОМ</v>
          </cell>
          <cell r="B37" t="str">
            <v>шт</v>
          </cell>
          <cell r="C37">
            <v>63</v>
          </cell>
          <cell r="D37">
            <v>120</v>
          </cell>
          <cell r="E37">
            <v>121</v>
          </cell>
          <cell r="F37">
            <v>62</v>
          </cell>
          <cell r="G37">
            <v>0</v>
          </cell>
          <cell r="J37">
            <v>1</v>
          </cell>
          <cell r="K37">
            <v>120</v>
          </cell>
          <cell r="M37">
            <v>0</v>
          </cell>
          <cell r="N37">
            <v>0</v>
          </cell>
          <cell r="O37">
            <v>0.2</v>
          </cell>
          <cell r="T37">
            <v>310</v>
          </cell>
          <cell r="U37">
            <v>310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115  Колбаса Салями Филейбургская зернистая, в/у 0,35 кг срез, БАВАРУШКА ПОКОМ</v>
          </cell>
          <cell r="B38" t="str">
            <v>шт</v>
          </cell>
          <cell r="C38">
            <v>-1</v>
          </cell>
          <cell r="D38">
            <v>138</v>
          </cell>
          <cell r="E38">
            <v>140</v>
          </cell>
          <cell r="F38">
            <v>-3</v>
          </cell>
          <cell r="G38">
            <v>0</v>
          </cell>
          <cell r="J38">
            <v>2</v>
          </cell>
          <cell r="K38">
            <v>138</v>
          </cell>
          <cell r="M38">
            <v>0</v>
          </cell>
          <cell r="N38">
            <v>0</v>
          </cell>
          <cell r="O38">
            <v>0.4</v>
          </cell>
          <cell r="T38">
            <v>-7.5</v>
          </cell>
          <cell r="U38">
            <v>-7.5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117  Колбаса Сервелат Филейбургский с ароматными пряностями, в/у 0,35 кг срез, БАВАРУШКА ПОКОМ</v>
          </cell>
          <cell r="B39" t="str">
            <v>шт</v>
          </cell>
          <cell r="C39">
            <v>1</v>
          </cell>
          <cell r="D39">
            <v>120</v>
          </cell>
          <cell r="E39">
            <v>120</v>
          </cell>
          <cell r="F39">
            <v>1</v>
          </cell>
          <cell r="G39">
            <v>0</v>
          </cell>
          <cell r="J39">
            <v>0</v>
          </cell>
          <cell r="K39">
            <v>120</v>
          </cell>
          <cell r="M39">
            <v>0</v>
          </cell>
          <cell r="N39">
            <v>0</v>
          </cell>
          <cell r="O39">
            <v>0</v>
          </cell>
          <cell r="T39" t="e">
            <v>#DIV/0!</v>
          </cell>
          <cell r="U39" t="e">
            <v>#DIV/0!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118  Колбаса Сервелат Филейбургский с филе сочного окорока, в/у 0,35 кг срез, БАВАРУШКА ПОКОМ</v>
          </cell>
          <cell r="B40" t="str">
            <v>шт</v>
          </cell>
          <cell r="C40">
            <v>3</v>
          </cell>
          <cell r="D40">
            <v>174</v>
          </cell>
          <cell r="E40">
            <v>181</v>
          </cell>
          <cell r="F40">
            <v>-4</v>
          </cell>
          <cell r="G40">
            <v>0</v>
          </cell>
          <cell r="J40">
            <v>7</v>
          </cell>
          <cell r="K40">
            <v>174</v>
          </cell>
          <cell r="M40">
            <v>0</v>
          </cell>
          <cell r="N40">
            <v>0</v>
          </cell>
          <cell r="O40">
            <v>1.4</v>
          </cell>
          <cell r="T40">
            <v>-2.8571428571428572</v>
          </cell>
          <cell r="U40">
            <v>-2.8571428571428572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200  Ветчина Дугушка ТМ Стародворье, вектор в/у    ПОКОМ</v>
          </cell>
          <cell r="B41" t="str">
            <v>кг</v>
          </cell>
          <cell r="C41">
            <v>303.93799999999999</v>
          </cell>
          <cell r="D41">
            <v>2454.634</v>
          </cell>
          <cell r="E41">
            <v>1259.9359999999999</v>
          </cell>
          <cell r="F41">
            <v>978.32799999999997</v>
          </cell>
          <cell r="G41">
            <v>1</v>
          </cell>
          <cell r="J41">
            <v>1259.9359999999999</v>
          </cell>
          <cell r="M41">
            <v>0</v>
          </cell>
          <cell r="N41">
            <v>430</v>
          </cell>
          <cell r="O41">
            <v>251.98719999999997</v>
          </cell>
          <cell r="P41">
            <v>700</v>
          </cell>
          <cell r="Q41">
            <v>1500</v>
          </cell>
          <cell r="R41">
            <v>650</v>
          </cell>
          <cell r="S41">
            <v>770</v>
          </cell>
          <cell r="T41">
            <v>14.002012800650194</v>
          </cell>
          <cell r="U41">
            <v>5.5888870545805505</v>
          </cell>
          <cell r="X41">
            <v>165.49200000000002</v>
          </cell>
          <cell r="Y41">
            <v>148.24939999999998</v>
          </cell>
          <cell r="Z41">
            <v>224.26900000000001</v>
          </cell>
        </row>
        <row r="42">
          <cell r="A42" t="str">
            <v>201  Ветчина Нежная ТМ Особый рецепт, (2,5кг), ПОКОМ</v>
          </cell>
          <cell r="B42" t="str">
            <v>кг</v>
          </cell>
          <cell r="C42">
            <v>2911.902</v>
          </cell>
          <cell r="D42">
            <v>1304.6400000000001</v>
          </cell>
          <cell r="E42">
            <v>3184.6779999999999</v>
          </cell>
          <cell r="F42">
            <v>355.31400000000002</v>
          </cell>
          <cell r="G42">
            <v>1</v>
          </cell>
          <cell r="J42">
            <v>3184.6779999999999</v>
          </cell>
          <cell r="M42">
            <v>2000</v>
          </cell>
          <cell r="N42">
            <v>3200</v>
          </cell>
          <cell r="O42">
            <v>636.93560000000002</v>
          </cell>
          <cell r="R42">
            <v>1450</v>
          </cell>
          <cell r="S42">
            <v>2000</v>
          </cell>
          <cell r="T42">
            <v>14.138500030458339</v>
          </cell>
          <cell r="U42">
            <v>8.7219398633080019</v>
          </cell>
          <cell r="X42">
            <v>312.83139999999997</v>
          </cell>
          <cell r="Y42">
            <v>572.64279999999997</v>
          </cell>
          <cell r="Z42">
            <v>521.61559999999997</v>
          </cell>
        </row>
        <row r="43">
          <cell r="A43" t="str">
            <v>215  Колбаса Докторская ГОСТ Дугушка, ВЕС, ТМ Стародворье ПОКОМ</v>
          </cell>
          <cell r="B43" t="str">
            <v>кг</v>
          </cell>
          <cell r="C43">
            <v>70.103999999999999</v>
          </cell>
          <cell r="E43">
            <v>65.394999999999996</v>
          </cell>
          <cell r="F43">
            <v>0.31900000000000001</v>
          </cell>
          <cell r="G43">
            <v>1</v>
          </cell>
          <cell r="J43">
            <v>65.394999999999996</v>
          </cell>
          <cell r="M43">
            <v>0</v>
          </cell>
          <cell r="N43">
            <v>0</v>
          </cell>
          <cell r="O43">
            <v>13.078999999999999</v>
          </cell>
          <cell r="P43">
            <v>145</v>
          </cell>
          <cell r="S43">
            <v>40</v>
          </cell>
          <cell r="T43">
            <v>14.169202538420368</v>
          </cell>
          <cell r="U43">
            <v>2.4390243902439029E-2</v>
          </cell>
          <cell r="X43">
            <v>11.8154</v>
          </cell>
          <cell r="Y43">
            <v>5.431</v>
          </cell>
          <cell r="Z43">
            <v>4.6107999999999993</v>
          </cell>
        </row>
        <row r="44">
          <cell r="A44" t="str">
            <v>217  Колбаса Докторская Дугушка, ВЕС, НЕ ГОСТ, ТМ Стародворье ПОКОМ</v>
          </cell>
          <cell r="B44" t="str">
            <v>кг</v>
          </cell>
          <cell r="C44">
            <v>1619.46</v>
          </cell>
          <cell r="D44">
            <v>759.86</v>
          </cell>
          <cell r="E44">
            <v>2234.373</v>
          </cell>
          <cell r="F44">
            <v>49.216999999999999</v>
          </cell>
          <cell r="G44">
            <v>1</v>
          </cell>
          <cell r="J44">
            <v>2234.373</v>
          </cell>
          <cell r="M44">
            <v>0</v>
          </cell>
          <cell r="N44">
            <v>550</v>
          </cell>
          <cell r="O44">
            <v>446.87459999999999</v>
          </cell>
          <cell r="Q44">
            <v>2400</v>
          </cell>
          <cell r="R44">
            <v>4300</v>
          </cell>
          <cell r="S44">
            <v>1400</v>
          </cell>
          <cell r="T44">
            <v>14.096162547614028</v>
          </cell>
          <cell r="U44">
            <v>1.3409063750770351</v>
          </cell>
          <cell r="X44">
            <v>205.29899999999998</v>
          </cell>
          <cell r="Y44">
            <v>283.0924</v>
          </cell>
          <cell r="Z44">
            <v>194.2012</v>
          </cell>
        </row>
        <row r="45">
          <cell r="A45" t="str">
            <v>219  Колбаса Докторская Особая ТМ Особый рецепт, ВЕС  ПОКОМ</v>
          </cell>
          <cell r="B45" t="str">
            <v>кг</v>
          </cell>
          <cell r="C45">
            <v>9011.5779999999995</v>
          </cell>
          <cell r="D45">
            <v>1310.5</v>
          </cell>
          <cell r="E45">
            <v>6356.4110000000001</v>
          </cell>
          <cell r="F45">
            <v>3865.5219999999999</v>
          </cell>
          <cell r="G45">
            <v>1</v>
          </cell>
          <cell r="J45">
            <v>6356.4110000000001</v>
          </cell>
          <cell r="M45">
            <v>0</v>
          </cell>
          <cell r="N45">
            <v>0</v>
          </cell>
          <cell r="O45">
            <v>1271.2822000000001</v>
          </cell>
          <cell r="P45">
            <v>10100</v>
          </cell>
          <cell r="S45">
            <v>4500</v>
          </cell>
          <cell r="T45">
            <v>14.525116453294162</v>
          </cell>
          <cell r="U45">
            <v>3.0406482526066987</v>
          </cell>
          <cell r="X45">
            <v>515.13040000000001</v>
          </cell>
          <cell r="Y45">
            <v>1075.1712</v>
          </cell>
          <cell r="Z45">
            <v>380.23020000000002</v>
          </cell>
        </row>
        <row r="46">
          <cell r="A46" t="str">
            <v>220  Колбаса Докторская по-стародворски, амифлекс, ВЕС,   ПОКОМ</v>
          </cell>
          <cell r="B46" t="str">
            <v>кг</v>
          </cell>
          <cell r="C46">
            <v>216.601</v>
          </cell>
          <cell r="E46">
            <v>112.855</v>
          </cell>
          <cell r="F46">
            <v>91.775999999999996</v>
          </cell>
          <cell r="G46">
            <v>0</v>
          </cell>
          <cell r="J46">
            <v>112.855</v>
          </cell>
          <cell r="M46">
            <v>0</v>
          </cell>
          <cell r="N46">
            <v>0</v>
          </cell>
          <cell r="O46">
            <v>22.571000000000002</v>
          </cell>
          <cell r="T46">
            <v>4.0661025209339412</v>
          </cell>
          <cell r="U46">
            <v>4.0661025209339412</v>
          </cell>
          <cell r="X46">
            <v>18.318000000000001</v>
          </cell>
          <cell r="Y46">
            <v>45.877600000000001</v>
          </cell>
          <cell r="Z46">
            <v>14.728200000000001</v>
          </cell>
        </row>
        <row r="47">
          <cell r="A47" t="str">
            <v>225  Колбаса Дугушка со шпиком, ВЕС, ТМ Стародворье   ПОКОМ</v>
          </cell>
          <cell r="B47" t="str">
            <v>кг</v>
          </cell>
          <cell r="C47">
            <v>344.26799999999997</v>
          </cell>
          <cell r="E47">
            <v>325.87099999999998</v>
          </cell>
          <cell r="F47">
            <v>3.593</v>
          </cell>
          <cell r="G47">
            <v>1</v>
          </cell>
          <cell r="J47">
            <v>325.87099999999998</v>
          </cell>
          <cell r="M47">
            <v>0</v>
          </cell>
          <cell r="N47">
            <v>0</v>
          </cell>
          <cell r="O47">
            <v>65.174199999999999</v>
          </cell>
          <cell r="P47">
            <v>710</v>
          </cell>
          <cell r="Q47">
            <v>0</v>
          </cell>
          <cell r="R47">
            <v>1000</v>
          </cell>
          <cell r="S47">
            <v>200</v>
          </cell>
          <cell r="T47">
            <v>14.017709461719514</v>
          </cell>
          <cell r="U47">
            <v>5.5129176882876968E-2</v>
          </cell>
          <cell r="X47">
            <v>30.349</v>
          </cell>
          <cell r="Y47">
            <v>40.539400000000001</v>
          </cell>
          <cell r="Z47">
            <v>15.644200000000001</v>
          </cell>
        </row>
        <row r="48">
          <cell r="A48" t="str">
            <v>229  Колбаса Молочная Дугушка, в/у, ВЕС, ТМ Стародворье   ПОКОМ</v>
          </cell>
          <cell r="B48" t="str">
            <v>кг</v>
          </cell>
          <cell r="C48">
            <v>11.323</v>
          </cell>
          <cell r="D48">
            <v>2000.77</v>
          </cell>
          <cell r="E48">
            <v>1382.501</v>
          </cell>
          <cell r="F48">
            <v>274.642</v>
          </cell>
          <cell r="G48">
            <v>1</v>
          </cell>
          <cell r="J48">
            <v>1382.501</v>
          </cell>
          <cell r="M48">
            <v>1500</v>
          </cell>
          <cell r="N48">
            <v>1800</v>
          </cell>
          <cell r="O48">
            <v>276.50020000000001</v>
          </cell>
          <cell r="Q48">
            <v>1500</v>
          </cell>
          <cell r="S48">
            <v>300</v>
          </cell>
          <cell r="T48">
            <v>14.013161654132618</v>
          </cell>
          <cell r="U48">
            <v>12.928171480526958</v>
          </cell>
          <cell r="X48">
            <v>251.108</v>
          </cell>
          <cell r="Y48">
            <v>19.1126</v>
          </cell>
          <cell r="Z48">
            <v>361.37099999999998</v>
          </cell>
        </row>
        <row r="49">
          <cell r="A49" t="str">
            <v>230  Колбаса Молочная Особая ТМ Особый рецепт, п/а, ВЕС. ПОКОМ</v>
          </cell>
          <cell r="B49" t="str">
            <v>кг</v>
          </cell>
          <cell r="C49">
            <v>4207.7650000000003</v>
          </cell>
          <cell r="D49">
            <v>1012.11</v>
          </cell>
          <cell r="E49">
            <v>3932.63</v>
          </cell>
          <cell r="F49">
            <v>277.29000000000002</v>
          </cell>
          <cell r="G49">
            <v>1</v>
          </cell>
          <cell r="J49">
            <v>3932.63</v>
          </cell>
          <cell r="M49">
            <v>1000</v>
          </cell>
          <cell r="N49">
            <v>2000</v>
          </cell>
          <cell r="O49">
            <v>786.52600000000007</v>
          </cell>
          <cell r="R49">
            <v>5350</v>
          </cell>
          <cell r="S49">
            <v>2700</v>
          </cell>
          <cell r="T49">
            <v>14.401672671977785</v>
          </cell>
          <cell r="U49">
            <v>4.1667916890223591</v>
          </cell>
          <cell r="X49">
            <v>426.30919999999998</v>
          </cell>
          <cell r="Y49">
            <v>569.52359999999999</v>
          </cell>
          <cell r="Z49">
            <v>461.98360000000002</v>
          </cell>
        </row>
        <row r="50">
          <cell r="A50" t="str">
            <v>235  Колбаса Особая ТМ Особый рецепт, ВЕС, ТМ Стародворье ПОКОМ</v>
          </cell>
          <cell r="B50" t="str">
            <v>кг</v>
          </cell>
          <cell r="C50">
            <v>1110.6279999999999</v>
          </cell>
          <cell r="D50">
            <v>1716.67</v>
          </cell>
          <cell r="E50">
            <v>1647.3119999999999</v>
          </cell>
          <cell r="F50">
            <v>846.40599999999995</v>
          </cell>
          <cell r="G50">
            <v>1</v>
          </cell>
          <cell r="J50">
            <v>1647.3119999999999</v>
          </cell>
          <cell r="M50">
            <v>500</v>
          </cell>
          <cell r="N50">
            <v>750</v>
          </cell>
          <cell r="O50">
            <v>329.4624</v>
          </cell>
          <cell r="P50">
            <v>1500</v>
          </cell>
          <cell r="S50">
            <v>1200</v>
          </cell>
          <cell r="T50">
            <v>14.558280398613013</v>
          </cell>
          <cell r="U50">
            <v>6.3631115417115884</v>
          </cell>
          <cell r="X50">
            <v>191.49939999999998</v>
          </cell>
          <cell r="Y50">
            <v>248.59140000000002</v>
          </cell>
          <cell r="Z50">
            <v>238.82800000000003</v>
          </cell>
        </row>
        <row r="51">
          <cell r="A51" t="str">
            <v>236  Колбаса Рубленая ЗАПЕЧ. Дугушка ТМ Стародворье, вектор, в/к    ПОКОМ</v>
          </cell>
          <cell r="B51" t="str">
            <v>кг</v>
          </cell>
          <cell r="C51">
            <v>143.67599999999999</v>
          </cell>
          <cell r="D51">
            <v>105.27500000000001</v>
          </cell>
          <cell r="E51">
            <v>168.03800000000001</v>
          </cell>
          <cell r="F51">
            <v>6.8849999999999998</v>
          </cell>
          <cell r="G51">
            <v>1</v>
          </cell>
          <cell r="J51">
            <v>168.03800000000001</v>
          </cell>
          <cell r="M51">
            <v>1300</v>
          </cell>
          <cell r="N51">
            <v>820</v>
          </cell>
          <cell r="O51">
            <v>33.607600000000005</v>
          </cell>
          <cell r="Q51">
            <v>1000</v>
          </cell>
          <cell r="T51">
            <v>63.285834156559822</v>
          </cell>
          <cell r="U51">
            <v>63.285834156559822</v>
          </cell>
          <cell r="X51">
            <v>109.39359999999999</v>
          </cell>
          <cell r="Y51">
            <v>84.509199999999993</v>
          </cell>
          <cell r="Z51">
            <v>157.91079999999999</v>
          </cell>
        </row>
        <row r="52">
          <cell r="A52" t="str">
            <v>239  Колбаса Салями запеч Дугушка, оболочка вектор, ВЕС, ТМ Стародворье  ПОКОМ</v>
          </cell>
          <cell r="B52" t="str">
            <v>кг</v>
          </cell>
          <cell r="C52">
            <v>15.773999999999999</v>
          </cell>
          <cell r="D52">
            <v>337.31</v>
          </cell>
          <cell r="E52">
            <v>334.84199999999998</v>
          </cell>
          <cell r="F52">
            <v>5.8639999999999999</v>
          </cell>
          <cell r="G52">
            <v>1</v>
          </cell>
          <cell r="J52">
            <v>334.84199999999998</v>
          </cell>
          <cell r="M52">
            <v>1700</v>
          </cell>
          <cell r="N52">
            <v>1200</v>
          </cell>
          <cell r="O52">
            <v>66.968400000000003</v>
          </cell>
          <cell r="Q52">
            <v>1200</v>
          </cell>
          <cell r="T52">
            <v>43.39156975528757</v>
          </cell>
          <cell r="U52">
            <v>43.39156975528757</v>
          </cell>
          <cell r="X52">
            <v>138.80500000000001</v>
          </cell>
          <cell r="Y52">
            <v>86.7072</v>
          </cell>
          <cell r="Z52">
            <v>225.39000000000001</v>
          </cell>
        </row>
        <row r="53">
          <cell r="A53" t="str">
            <v>240  Колбаса Салями охотничья, ВЕС. ПОКОМ</v>
          </cell>
          <cell r="B53" t="str">
            <v>кг</v>
          </cell>
          <cell r="C53">
            <v>38.158000000000001</v>
          </cell>
          <cell r="E53">
            <v>13.413</v>
          </cell>
          <cell r="F53">
            <v>19.742999999999999</v>
          </cell>
          <cell r="G53">
            <v>1</v>
          </cell>
          <cell r="J53">
            <v>13.413</v>
          </cell>
          <cell r="M53">
            <v>5</v>
          </cell>
          <cell r="N53">
            <v>15</v>
          </cell>
          <cell r="O53">
            <v>2.6825999999999999</v>
          </cell>
          <cell r="T53">
            <v>14.815104749123982</v>
          </cell>
          <cell r="U53">
            <v>14.815104749123982</v>
          </cell>
          <cell r="X53">
            <v>6.4555999999999996</v>
          </cell>
          <cell r="Y53">
            <v>5.7462</v>
          </cell>
          <cell r="Z53">
            <v>3.5941999999999998</v>
          </cell>
        </row>
        <row r="54">
          <cell r="A54" t="str">
            <v>242  Колбаса Сервелат ЗАПЕЧ.Дугушка ТМ Стародворье, вектор, в/к     ПОКОМ</v>
          </cell>
          <cell r="B54" t="str">
            <v>кг</v>
          </cell>
          <cell r="C54">
            <v>643.27</v>
          </cell>
          <cell r="D54">
            <v>986.82399999999996</v>
          </cell>
          <cell r="E54">
            <v>1367.2449999999999</v>
          </cell>
          <cell r="F54">
            <v>17.803000000000001</v>
          </cell>
          <cell r="G54">
            <v>1</v>
          </cell>
          <cell r="J54">
            <v>1367.2449999999999</v>
          </cell>
          <cell r="M54">
            <v>1000</v>
          </cell>
          <cell r="N54">
            <v>1450</v>
          </cell>
          <cell r="O54">
            <v>273.44899999999996</v>
          </cell>
          <cell r="P54">
            <v>540</v>
          </cell>
          <cell r="Q54">
            <v>2000</v>
          </cell>
          <cell r="S54">
            <v>830</v>
          </cell>
          <cell r="T54">
            <v>14.034803564832933</v>
          </cell>
          <cell r="U54">
            <v>9.0247285599874214</v>
          </cell>
          <cell r="X54">
            <v>196.00659999999999</v>
          </cell>
          <cell r="Y54">
            <v>195.39339999999999</v>
          </cell>
          <cell r="Z54">
            <v>268.6848</v>
          </cell>
        </row>
        <row r="55">
          <cell r="A55" t="str">
            <v>243  Колбаса Сервелат Зернистый, ВЕС.  ПОКОМ</v>
          </cell>
          <cell r="B55" t="str">
            <v>кг</v>
          </cell>
          <cell r="C55">
            <v>101.989</v>
          </cell>
          <cell r="E55">
            <v>77.305999999999997</v>
          </cell>
          <cell r="F55">
            <v>4.5910000000000002</v>
          </cell>
          <cell r="G55">
            <v>1</v>
          </cell>
          <cell r="J55">
            <v>77.305999999999997</v>
          </cell>
          <cell r="M55">
            <v>40</v>
          </cell>
          <cell r="N55">
            <v>60</v>
          </cell>
          <cell r="O55">
            <v>15.4612</v>
          </cell>
          <cell r="P55">
            <v>65</v>
          </cell>
          <cell r="S55">
            <v>50</v>
          </cell>
          <cell r="T55">
            <v>14.202713890254314</v>
          </cell>
          <cell r="U55">
            <v>6.7647401236643994</v>
          </cell>
          <cell r="X55">
            <v>14.538999999999998</v>
          </cell>
          <cell r="Y55">
            <v>11.245799999999999</v>
          </cell>
          <cell r="Z55">
            <v>12.4932</v>
          </cell>
        </row>
        <row r="56">
          <cell r="A56" t="str">
            <v>244  Колбаса Сервелат Кремлевский, ВЕС. ПОКОМ</v>
          </cell>
          <cell r="B56" t="str">
            <v>кг</v>
          </cell>
          <cell r="C56">
            <v>114.568</v>
          </cell>
          <cell r="E56">
            <v>109.77800000000001</v>
          </cell>
          <cell r="F56">
            <v>0.47299999999999998</v>
          </cell>
          <cell r="G56">
            <v>1</v>
          </cell>
          <cell r="J56">
            <v>109.77800000000001</v>
          </cell>
          <cell r="M56">
            <v>35</v>
          </cell>
          <cell r="N56">
            <v>65</v>
          </cell>
          <cell r="O56">
            <v>21.9556</v>
          </cell>
          <cell r="P56">
            <v>140</v>
          </cell>
          <cell r="S56">
            <v>70</v>
          </cell>
          <cell r="T56">
            <v>14.14094809524677</v>
          </cell>
          <cell r="U56">
            <v>4.5761901291697793</v>
          </cell>
          <cell r="X56">
            <v>14.7578</v>
          </cell>
          <cell r="Y56">
            <v>13.599399999999999</v>
          </cell>
          <cell r="Z56">
            <v>14.7362</v>
          </cell>
        </row>
        <row r="57">
          <cell r="A57" t="str">
            <v>247  Сардельки Нежные, ВЕС.  ПОКОМ</v>
          </cell>
          <cell r="B57" t="str">
            <v>кг</v>
          </cell>
          <cell r="C57">
            <v>141.001</v>
          </cell>
          <cell r="E57">
            <v>126.608</v>
          </cell>
          <cell r="F57">
            <v>1.1140000000000001</v>
          </cell>
          <cell r="G57">
            <v>1</v>
          </cell>
          <cell r="J57">
            <v>126.608</v>
          </cell>
          <cell r="M57">
            <v>10</v>
          </cell>
          <cell r="N57">
            <v>60</v>
          </cell>
          <cell r="O57">
            <v>25.3216</v>
          </cell>
          <cell r="P57">
            <v>205</v>
          </cell>
          <cell r="S57">
            <v>80</v>
          </cell>
          <cell r="T57">
            <v>14.063645267281689</v>
          </cell>
          <cell r="U57">
            <v>2.808432326551245</v>
          </cell>
          <cell r="X57">
            <v>15.173599999999999</v>
          </cell>
          <cell r="Y57">
            <v>15.3368</v>
          </cell>
          <cell r="Z57">
            <v>13.8462</v>
          </cell>
        </row>
        <row r="58">
          <cell r="A58" t="str">
            <v>248  Сардельки Сочные ТМ Особый рецепт,   ПОКОМ</v>
          </cell>
          <cell r="B58" t="str">
            <v>кг</v>
          </cell>
          <cell r="C58">
            <v>69.221000000000004</v>
          </cell>
          <cell r="D58">
            <v>53.613</v>
          </cell>
          <cell r="E58">
            <v>67.563000000000002</v>
          </cell>
          <cell r="F58">
            <v>10.387</v>
          </cell>
          <cell r="G58">
            <v>1</v>
          </cell>
          <cell r="J58">
            <v>13.950000000000003</v>
          </cell>
          <cell r="K58">
            <v>53.613</v>
          </cell>
          <cell r="M58">
            <v>0</v>
          </cell>
          <cell r="N58">
            <v>0</v>
          </cell>
          <cell r="O58">
            <v>2.7900000000000005</v>
          </cell>
          <cell r="P58">
            <v>20</v>
          </cell>
          <cell r="S58">
            <v>10</v>
          </cell>
          <cell r="T58">
            <v>14.475627240143368</v>
          </cell>
          <cell r="U58">
            <v>3.722939068100358</v>
          </cell>
          <cell r="X58">
            <v>15.128200000000001</v>
          </cell>
          <cell r="Y58">
            <v>11.1646</v>
          </cell>
          <cell r="Z58">
            <v>1.726000000000002</v>
          </cell>
        </row>
        <row r="59">
          <cell r="A59" t="str">
            <v>250  Сардельки стародворские с говядиной в обол. NDX, ВЕС. ПОКОМ</v>
          </cell>
          <cell r="B59" t="str">
            <v>кг</v>
          </cell>
          <cell r="C59">
            <v>249.30699999999999</v>
          </cell>
          <cell r="D59">
            <v>69.884</v>
          </cell>
          <cell r="E59">
            <v>232.18899999999999</v>
          </cell>
          <cell r="F59">
            <v>8.5069999999999997</v>
          </cell>
          <cell r="G59">
            <v>1</v>
          </cell>
          <cell r="J59">
            <v>232.18899999999999</v>
          </cell>
          <cell r="M59">
            <v>550</v>
          </cell>
          <cell r="N59">
            <v>400</v>
          </cell>
          <cell r="O59">
            <v>46.437799999999996</v>
          </cell>
          <cell r="T59">
            <v>20.640663425054591</v>
          </cell>
          <cell r="U59">
            <v>20.640663425054591</v>
          </cell>
          <cell r="X59">
            <v>78.958200000000005</v>
          </cell>
          <cell r="Y59">
            <v>61.547799999999995</v>
          </cell>
          <cell r="Z59">
            <v>82.383600000000001</v>
          </cell>
        </row>
        <row r="60">
          <cell r="A60" t="str">
            <v>253  Сосиски Ганноверские   ПОКОМ</v>
          </cell>
          <cell r="B60" t="str">
            <v>кг</v>
          </cell>
          <cell r="C60">
            <v>206.69300000000001</v>
          </cell>
          <cell r="E60">
            <v>174.089</v>
          </cell>
          <cell r="F60">
            <v>25.849</v>
          </cell>
          <cell r="G60">
            <v>1</v>
          </cell>
          <cell r="J60">
            <v>174.089</v>
          </cell>
          <cell r="M60">
            <v>0</v>
          </cell>
          <cell r="N60">
            <v>0</v>
          </cell>
          <cell r="O60">
            <v>34.817799999999998</v>
          </cell>
          <cell r="P60">
            <v>360</v>
          </cell>
          <cell r="S60">
            <v>100</v>
          </cell>
          <cell r="T60">
            <v>13.954040749271925</v>
          </cell>
          <cell r="U60">
            <v>0.74240761909138431</v>
          </cell>
          <cell r="X60">
            <v>11.486599999999999</v>
          </cell>
          <cell r="Y60">
            <v>29.428199999999997</v>
          </cell>
          <cell r="Z60">
            <v>4.6246</v>
          </cell>
        </row>
        <row r="61">
          <cell r="A61" t="str">
            <v>255  Сосиски Молочные для завтрака ТМ Особый рецепт, п/а МГС, ВЕС, ТМ Стародворье  ПОКОМ</v>
          </cell>
          <cell r="B61" t="str">
            <v>кг</v>
          </cell>
          <cell r="C61">
            <v>4628.5749999999998</v>
          </cell>
          <cell r="E61">
            <v>2854.1619999999998</v>
          </cell>
          <cell r="F61">
            <v>1332.713</v>
          </cell>
          <cell r="G61">
            <v>1</v>
          </cell>
          <cell r="J61">
            <v>2854.1619999999998</v>
          </cell>
          <cell r="M61">
            <v>0</v>
          </cell>
          <cell r="N61">
            <v>0</v>
          </cell>
          <cell r="O61">
            <v>570.83240000000001</v>
          </cell>
          <cell r="R61">
            <v>4900</v>
          </cell>
          <cell r="S61">
            <v>1800</v>
          </cell>
          <cell r="T61">
            <v>14.071928993518938</v>
          </cell>
          <cell r="U61">
            <v>2.3346835253219682</v>
          </cell>
          <cell r="X61">
            <v>302.9966</v>
          </cell>
          <cell r="Y61">
            <v>500.04939999999999</v>
          </cell>
          <cell r="Z61">
            <v>281.03219999999999</v>
          </cell>
        </row>
        <row r="62">
          <cell r="A62" t="str">
            <v>256  Сосиски Молочные для завтрака, п/а МГС, ВЕС, ТМ Стародворье ПОКОМ</v>
          </cell>
          <cell r="B62" t="str">
            <v>кг</v>
          </cell>
          <cell r="E62">
            <v>10.345000000000001</v>
          </cell>
          <cell r="F62">
            <v>-10.345000000000001</v>
          </cell>
          <cell r="G62">
            <v>0</v>
          </cell>
          <cell r="J62">
            <v>10.345000000000001</v>
          </cell>
          <cell r="M62">
            <v>0</v>
          </cell>
          <cell r="N62">
            <v>0</v>
          </cell>
          <cell r="O62">
            <v>2.069</v>
          </cell>
          <cell r="T62">
            <v>-5</v>
          </cell>
          <cell r="U62">
            <v>-5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257  Сосиски Молочные оригинальные ТМ Особый рецепт, ВЕС.   ПОКОМ</v>
          </cell>
          <cell r="B63" t="str">
            <v>кг</v>
          </cell>
          <cell r="C63">
            <v>140.732</v>
          </cell>
          <cell r="E63">
            <v>24.228999999999999</v>
          </cell>
          <cell r="F63">
            <v>53.073</v>
          </cell>
          <cell r="G63">
            <v>1</v>
          </cell>
          <cell r="J63">
            <v>24.228999999999999</v>
          </cell>
          <cell r="M63">
            <v>0</v>
          </cell>
          <cell r="N63">
            <v>0</v>
          </cell>
          <cell r="O63">
            <v>4.8457999999999997</v>
          </cell>
          <cell r="P63">
            <v>0.23079999999999501</v>
          </cell>
          <cell r="S63">
            <v>15</v>
          </cell>
          <cell r="T63">
            <v>14.095464113252714</v>
          </cell>
          <cell r="U63">
            <v>10.952371125510753</v>
          </cell>
          <cell r="X63">
            <v>0</v>
          </cell>
          <cell r="Y63">
            <v>0</v>
          </cell>
          <cell r="Z63">
            <v>-0.11599999999999999</v>
          </cell>
        </row>
        <row r="64">
          <cell r="A64" t="str">
            <v>258  Сосиски Молочные по-стародворски, амицел МГС, ВЕС, ТМ Стародворье ПОКОМ</v>
          </cell>
          <cell r="B64" t="str">
            <v>кг</v>
          </cell>
          <cell r="C64">
            <v>6.7149999999999999</v>
          </cell>
          <cell r="E64">
            <v>2.6829999999999998</v>
          </cell>
          <cell r="F64">
            <v>4.032</v>
          </cell>
          <cell r="G64">
            <v>0</v>
          </cell>
          <cell r="J64">
            <v>2.6829999999999998</v>
          </cell>
          <cell r="M64">
            <v>0</v>
          </cell>
          <cell r="N64">
            <v>0</v>
          </cell>
          <cell r="O64">
            <v>0.53659999999999997</v>
          </cell>
          <cell r="T64">
            <v>7.5139768915393219</v>
          </cell>
          <cell r="U64">
            <v>7.5139768915393219</v>
          </cell>
          <cell r="X64">
            <v>0</v>
          </cell>
          <cell r="Y64">
            <v>0</v>
          </cell>
          <cell r="Z64">
            <v>0.26739999999999997</v>
          </cell>
        </row>
        <row r="65">
          <cell r="A65" t="str">
            <v>266  Колбаса Филейбургская с сочным окороком, ВЕС, ТМ Баварушка  ПОКОМ</v>
          </cell>
          <cell r="B65" t="str">
            <v>кг</v>
          </cell>
          <cell r="C65">
            <v>35.048999999999999</v>
          </cell>
          <cell r="F65">
            <v>-0.20300000000000001</v>
          </cell>
          <cell r="G65">
            <v>1</v>
          </cell>
          <cell r="J65">
            <v>0</v>
          </cell>
          <cell r="M65">
            <v>530</v>
          </cell>
          <cell r="N65">
            <v>300</v>
          </cell>
          <cell r="O65">
            <v>0</v>
          </cell>
          <cell r="T65" t="e">
            <v>#DIV/0!</v>
          </cell>
          <cell r="U65" t="e">
            <v>#DIV/0!</v>
          </cell>
          <cell r="X65">
            <v>51.300800000000002</v>
          </cell>
          <cell r="Y65">
            <v>19.986799999999999</v>
          </cell>
          <cell r="Z65">
            <v>56.483199999999997</v>
          </cell>
        </row>
        <row r="66">
          <cell r="A66" t="str">
            <v>267  Колбаса Салями Филейбургская зернистая, оболочка фиброуз, ВЕС, ТМ Баварушка  ПОКОМ</v>
          </cell>
          <cell r="B66" t="str">
            <v>кг</v>
          </cell>
          <cell r="C66">
            <v>101.854</v>
          </cell>
          <cell r="E66">
            <v>72.287999999999997</v>
          </cell>
          <cell r="F66">
            <v>9.2639999999999993</v>
          </cell>
          <cell r="G66">
            <v>1</v>
          </cell>
          <cell r="J66">
            <v>72.287999999999997</v>
          </cell>
          <cell r="M66">
            <v>15</v>
          </cell>
          <cell r="N66">
            <v>50</v>
          </cell>
          <cell r="O66">
            <v>14.457599999999999</v>
          </cell>
          <cell r="P66">
            <v>85</v>
          </cell>
          <cell r="S66">
            <v>45</v>
          </cell>
          <cell r="T66">
            <v>14.128486055776893</v>
          </cell>
          <cell r="U66">
            <v>5.1366755201416554</v>
          </cell>
          <cell r="X66">
            <v>16.1892</v>
          </cell>
          <cell r="Y66">
            <v>0.28860000000000002</v>
          </cell>
          <cell r="Z66">
            <v>9.8628</v>
          </cell>
        </row>
        <row r="67">
          <cell r="A67" t="str">
            <v>272  Колбаса Сервелат Филедворский, фиброуз, в/у 0,35 кг срез,  ПОКОМ</v>
          </cell>
          <cell r="B67" t="str">
            <v>шт</v>
          </cell>
          <cell r="C67">
            <v>3</v>
          </cell>
          <cell r="E67">
            <v>1</v>
          </cell>
          <cell r="F67">
            <v>1</v>
          </cell>
          <cell r="G67">
            <v>0.35</v>
          </cell>
          <cell r="J67">
            <v>1</v>
          </cell>
          <cell r="M67">
            <v>180</v>
          </cell>
          <cell r="N67">
            <v>120</v>
          </cell>
          <cell r="O67">
            <v>0.2</v>
          </cell>
          <cell r="T67">
            <v>1505</v>
          </cell>
          <cell r="U67">
            <v>1505</v>
          </cell>
          <cell r="X67">
            <v>0</v>
          </cell>
          <cell r="Y67">
            <v>0</v>
          </cell>
          <cell r="Z67">
            <v>20.2</v>
          </cell>
        </row>
        <row r="68">
          <cell r="A68" t="str">
            <v>273  Сосиски Сочинки с сочной грудинкой, МГС 0.4кг,   ПОКОМ</v>
          </cell>
          <cell r="B68" t="str">
            <v>шт</v>
          </cell>
          <cell r="C68">
            <v>856</v>
          </cell>
          <cell r="E68">
            <v>609</v>
          </cell>
          <cell r="F68">
            <v>31</v>
          </cell>
          <cell r="G68">
            <v>0.4</v>
          </cell>
          <cell r="J68">
            <v>609</v>
          </cell>
          <cell r="M68">
            <v>850</v>
          </cell>
          <cell r="N68">
            <v>800</v>
          </cell>
          <cell r="O68">
            <v>121.8</v>
          </cell>
          <cell r="Q68">
            <v>1400</v>
          </cell>
          <cell r="S68">
            <v>25</v>
          </cell>
          <cell r="T68">
            <v>14.006568144499179</v>
          </cell>
          <cell r="U68">
            <v>13.801313628899836</v>
          </cell>
          <cell r="X68">
            <v>194.2</v>
          </cell>
          <cell r="Y68">
            <v>159.6</v>
          </cell>
          <cell r="Z68">
            <v>160.19999999999999</v>
          </cell>
        </row>
        <row r="69">
          <cell r="A69" t="str">
            <v>276  Колбаса Сливушка ТМ Вязанка в оболочке полиамид 0,45 кг  ПОКОМ</v>
          </cell>
          <cell r="B69" t="str">
            <v>шт</v>
          </cell>
          <cell r="C69">
            <v>50</v>
          </cell>
          <cell r="E69">
            <v>49</v>
          </cell>
          <cell r="F69">
            <v>1</v>
          </cell>
          <cell r="G69">
            <v>0.45</v>
          </cell>
          <cell r="J69">
            <v>49</v>
          </cell>
          <cell r="M69">
            <v>0</v>
          </cell>
          <cell r="N69">
            <v>0</v>
          </cell>
          <cell r="O69">
            <v>9.8000000000000007</v>
          </cell>
          <cell r="P69">
            <v>100</v>
          </cell>
          <cell r="S69">
            <v>40</v>
          </cell>
          <cell r="T69">
            <v>14.387755102040815</v>
          </cell>
          <cell r="U69">
            <v>0.1020408163265306</v>
          </cell>
          <cell r="X69">
            <v>0</v>
          </cell>
          <cell r="Y69">
            <v>6</v>
          </cell>
          <cell r="Z69">
            <v>0</v>
          </cell>
        </row>
        <row r="70">
          <cell r="A70" t="str">
            <v>283  Сосиски Сочинки, ВЕС, ТМ Стародворье ПОКОМ</v>
          </cell>
          <cell r="B70" t="str">
            <v>кг</v>
          </cell>
          <cell r="C70">
            <v>185.07300000000001</v>
          </cell>
          <cell r="E70">
            <v>95.831000000000003</v>
          </cell>
          <cell r="F70">
            <v>30.311</v>
          </cell>
          <cell r="G70">
            <v>1</v>
          </cell>
          <cell r="J70">
            <v>95.831000000000003</v>
          </cell>
          <cell r="M70">
            <v>700</v>
          </cell>
          <cell r="N70">
            <v>400</v>
          </cell>
          <cell r="O70">
            <v>19.1662</v>
          </cell>
          <cell r="T70">
            <v>58.974183719255784</v>
          </cell>
          <cell r="U70">
            <v>58.974183719255784</v>
          </cell>
          <cell r="X70">
            <v>61.529999999999994</v>
          </cell>
          <cell r="Y70">
            <v>0</v>
          </cell>
          <cell r="Z70">
            <v>86.691000000000003</v>
          </cell>
        </row>
        <row r="71">
          <cell r="A71" t="str">
            <v>296  Колбаса Мясорубская с рубленой грудинкой 0,35кг срез ТМ Стародворье  ПОКОМ</v>
          </cell>
          <cell r="B71" t="str">
            <v>шт</v>
          </cell>
          <cell r="C71">
            <v>8</v>
          </cell>
          <cell r="D71">
            <v>90</v>
          </cell>
          <cell r="E71">
            <v>45</v>
          </cell>
          <cell r="F71">
            <v>53</v>
          </cell>
          <cell r="G71">
            <v>0.35</v>
          </cell>
          <cell r="J71">
            <v>45</v>
          </cell>
          <cell r="M71">
            <v>80</v>
          </cell>
          <cell r="N71">
            <v>110</v>
          </cell>
          <cell r="O71">
            <v>9</v>
          </cell>
          <cell r="T71">
            <v>27</v>
          </cell>
          <cell r="U71">
            <v>27</v>
          </cell>
          <cell r="X71">
            <v>0</v>
          </cell>
          <cell r="Y71">
            <v>0</v>
          </cell>
          <cell r="Z71">
            <v>20</v>
          </cell>
        </row>
        <row r="72">
          <cell r="A72" t="str">
            <v>301  Сосиски Сочинки по-баварски с сыром,  0.4кг, ТМ Стародворье  ПОКОМ</v>
          </cell>
          <cell r="B72" t="str">
            <v>шт</v>
          </cell>
          <cell r="C72">
            <v>1016</v>
          </cell>
          <cell r="E72">
            <v>798</v>
          </cell>
          <cell r="F72">
            <v>9</v>
          </cell>
          <cell r="G72">
            <v>0.4</v>
          </cell>
          <cell r="J72">
            <v>798</v>
          </cell>
          <cell r="M72">
            <v>0</v>
          </cell>
          <cell r="N72">
            <v>0</v>
          </cell>
          <cell r="O72">
            <v>159.6</v>
          </cell>
          <cell r="P72">
            <v>1700</v>
          </cell>
          <cell r="Q72">
            <v>1500</v>
          </cell>
          <cell r="S72">
            <v>550</v>
          </cell>
          <cell r="T72">
            <v>14.154135338345865</v>
          </cell>
          <cell r="U72">
            <v>5.6390977443609026E-2</v>
          </cell>
          <cell r="X72">
            <v>81.400000000000006</v>
          </cell>
          <cell r="Y72">
            <v>137.6</v>
          </cell>
          <cell r="Z72">
            <v>56.4</v>
          </cell>
        </row>
        <row r="73">
          <cell r="A73" t="str">
            <v>302  Сосиски Сочинки по-баварски,  0.4кг, ТМ Стародворье  ПОКОМ</v>
          </cell>
          <cell r="B73" t="str">
            <v>шт</v>
          </cell>
          <cell r="C73">
            <v>1007</v>
          </cell>
          <cell r="D73">
            <v>498</v>
          </cell>
          <cell r="E73">
            <v>1410</v>
          </cell>
          <cell r="F73">
            <v>-23.587</v>
          </cell>
          <cell r="G73">
            <v>0.4</v>
          </cell>
          <cell r="J73">
            <v>912</v>
          </cell>
          <cell r="K73">
            <v>498</v>
          </cell>
          <cell r="M73">
            <v>400</v>
          </cell>
          <cell r="N73">
            <v>620</v>
          </cell>
          <cell r="O73">
            <v>182.4</v>
          </cell>
          <cell r="P73">
            <v>1000</v>
          </cell>
          <cell r="Q73">
            <v>1500</v>
          </cell>
          <cell r="S73">
            <v>560</v>
          </cell>
          <cell r="T73">
            <v>14.015422149122807</v>
          </cell>
          <cell r="U73">
            <v>5.4627905701754385</v>
          </cell>
          <cell r="X73">
            <v>126.4</v>
          </cell>
          <cell r="Y73">
            <v>162.40199999999999</v>
          </cell>
          <cell r="Z73">
            <v>134.1174</v>
          </cell>
        </row>
        <row r="74">
          <cell r="A74" t="str">
            <v>309  Сосиски Сочинки с сыром 0,4 кг ТМ Стародворье  ПОКОМ</v>
          </cell>
          <cell r="B74" t="str">
            <v>шт</v>
          </cell>
          <cell r="C74">
            <v>6</v>
          </cell>
          <cell r="E74">
            <v>3</v>
          </cell>
          <cell r="G74">
            <v>0</v>
          </cell>
          <cell r="J74">
            <v>3</v>
          </cell>
          <cell r="M74">
            <v>0</v>
          </cell>
          <cell r="N74">
            <v>0</v>
          </cell>
          <cell r="O74">
            <v>0.6</v>
          </cell>
          <cell r="T74">
            <v>0</v>
          </cell>
          <cell r="U74">
            <v>0</v>
          </cell>
          <cell r="X74">
            <v>0</v>
          </cell>
          <cell r="Y74">
            <v>0</v>
          </cell>
          <cell r="Z74">
            <v>1</v>
          </cell>
        </row>
        <row r="75">
          <cell r="A75" t="str">
            <v>312  Ветчина Филейская ТМ Вязанка ТС Столичная ВЕС  ПОКОМ</v>
          </cell>
          <cell r="B75" t="str">
            <v>кг</v>
          </cell>
          <cell r="C75">
            <v>84.480999999999995</v>
          </cell>
          <cell r="E75">
            <v>68.62</v>
          </cell>
          <cell r="F75">
            <v>-8.4689999999999994</v>
          </cell>
          <cell r="G75">
            <v>1</v>
          </cell>
          <cell r="J75">
            <v>68.62</v>
          </cell>
          <cell r="M75">
            <v>140</v>
          </cell>
          <cell r="N75">
            <v>130</v>
          </cell>
          <cell r="O75">
            <v>13.724</v>
          </cell>
          <cell r="Q75">
            <v>500</v>
          </cell>
          <cell r="T75">
            <v>19.056470416788109</v>
          </cell>
          <cell r="U75">
            <v>19.056470416788109</v>
          </cell>
          <cell r="X75">
            <v>21.261000000000003</v>
          </cell>
          <cell r="Y75">
            <v>11.2272</v>
          </cell>
          <cell r="Z75">
            <v>22.6814</v>
          </cell>
        </row>
        <row r="76">
          <cell r="A76" t="str">
            <v>313 Колбаса вареная Молокуша ТМ Вязанка в оболочке полиамид. ВЕС  ПОКОМ</v>
          </cell>
          <cell r="B76" t="str">
            <v>кг</v>
          </cell>
          <cell r="C76">
            <v>208.779</v>
          </cell>
          <cell r="D76">
            <v>279</v>
          </cell>
          <cell r="E76">
            <v>412.68</v>
          </cell>
          <cell r="F76">
            <v>14.702999999999999</v>
          </cell>
          <cell r="G76">
            <v>1</v>
          </cell>
          <cell r="J76">
            <v>412.68</v>
          </cell>
          <cell r="M76">
            <v>750</v>
          </cell>
          <cell r="N76">
            <v>650</v>
          </cell>
          <cell r="O76">
            <v>82.536000000000001</v>
          </cell>
          <cell r="T76">
            <v>17.140435688669186</v>
          </cell>
          <cell r="U76">
            <v>17.140435688669186</v>
          </cell>
          <cell r="X76">
            <v>106.02719999999999</v>
          </cell>
          <cell r="Y76">
            <v>18.650600000000001</v>
          </cell>
          <cell r="Z76">
            <v>126.48800000000001</v>
          </cell>
        </row>
        <row r="77">
          <cell r="A77" t="str">
            <v>314 Колбаса вареная Филейская ТМ Вязанка ТС Классическая в оболочке полиамид.  ПОКОМ</v>
          </cell>
          <cell r="B77" t="str">
            <v>кг</v>
          </cell>
          <cell r="C77">
            <v>301.077</v>
          </cell>
          <cell r="E77">
            <v>281.98</v>
          </cell>
          <cell r="F77">
            <v>6.8970000000000002</v>
          </cell>
          <cell r="G77">
            <v>1</v>
          </cell>
          <cell r="J77">
            <v>281.98</v>
          </cell>
          <cell r="M77">
            <v>0</v>
          </cell>
          <cell r="N77">
            <v>0</v>
          </cell>
          <cell r="O77">
            <v>56.396000000000001</v>
          </cell>
          <cell r="P77">
            <v>600</v>
          </cell>
          <cell r="Q77">
            <v>1500</v>
          </cell>
          <cell r="S77">
            <v>190</v>
          </cell>
          <cell r="T77">
            <v>14.130381587346621</v>
          </cell>
          <cell r="U77">
            <v>0.122295907511171</v>
          </cell>
          <cell r="X77">
            <v>44.166800000000002</v>
          </cell>
          <cell r="Y77">
            <v>13.938999999999998</v>
          </cell>
          <cell r="Z77">
            <v>19.794599999999999</v>
          </cell>
        </row>
        <row r="78">
          <cell r="A78" t="str">
            <v>315 Колбаса Нежная ТМ Зареченские ТС Зареченские продукты в оболочкНТУ.  изделие вар  ПОКОМ</v>
          </cell>
          <cell r="B78" t="str">
            <v>кг</v>
          </cell>
          <cell r="C78">
            <v>95.274000000000001</v>
          </cell>
          <cell r="E78">
            <v>66.328999999999994</v>
          </cell>
          <cell r="F78">
            <v>-2.5819999999999999</v>
          </cell>
          <cell r="G78">
            <v>1</v>
          </cell>
          <cell r="J78">
            <v>66.328999999999994</v>
          </cell>
          <cell r="M78">
            <v>800</v>
          </cell>
          <cell r="N78">
            <v>500</v>
          </cell>
          <cell r="O78">
            <v>13.265799999999999</v>
          </cell>
          <cell r="T78">
            <v>97.801715689969711</v>
          </cell>
          <cell r="U78">
            <v>97.801715689969711</v>
          </cell>
          <cell r="X78">
            <v>56.703400000000002</v>
          </cell>
          <cell r="Y78">
            <v>33.341000000000001</v>
          </cell>
          <cell r="Z78">
            <v>95.497399999999999</v>
          </cell>
        </row>
        <row r="79">
          <cell r="A79" t="str">
            <v>318 Сосиски Датские ТМ Зареченские колбасы ТС Зареченские п полиамид в модифициров  ПОКОМ</v>
          </cell>
          <cell r="B79" t="str">
            <v>кг</v>
          </cell>
          <cell r="C79">
            <v>471.36399999999998</v>
          </cell>
          <cell r="E79">
            <v>413.95800000000003</v>
          </cell>
          <cell r="F79">
            <v>30.434000000000001</v>
          </cell>
          <cell r="G79">
            <v>1</v>
          </cell>
          <cell r="J79">
            <v>413.95800000000003</v>
          </cell>
          <cell r="M79">
            <v>0</v>
          </cell>
          <cell r="N79">
            <v>0</v>
          </cell>
          <cell r="O79">
            <v>82.791600000000003</v>
          </cell>
          <cell r="P79">
            <v>880</v>
          </cell>
          <cell r="S79">
            <v>250</v>
          </cell>
          <cell r="T79">
            <v>14.016325327690248</v>
          </cell>
          <cell r="U79">
            <v>0.36759767899158852</v>
          </cell>
          <cell r="X79">
            <v>30.880200000000002</v>
          </cell>
          <cell r="Y79">
            <v>66.910200000000003</v>
          </cell>
          <cell r="Z79">
            <v>10.0976</v>
          </cell>
        </row>
        <row r="80">
          <cell r="A80" t="str">
            <v>319  Колбаса вареная Филейская ТМ Вязанка ТС Классическая, 0,45 кг. ПОКОМ</v>
          </cell>
          <cell r="B80" t="str">
            <v>шт</v>
          </cell>
          <cell r="E80">
            <v>1</v>
          </cell>
          <cell r="F80">
            <v>-1</v>
          </cell>
          <cell r="G80">
            <v>0</v>
          </cell>
          <cell r="J80">
            <v>1</v>
          </cell>
          <cell r="M80">
            <v>0</v>
          </cell>
          <cell r="N80">
            <v>0</v>
          </cell>
          <cell r="O80">
            <v>0.2</v>
          </cell>
          <cell r="T80">
            <v>-5</v>
          </cell>
          <cell r="U80">
            <v>-5</v>
          </cell>
          <cell r="X80">
            <v>0</v>
          </cell>
          <cell r="Y80">
            <v>1</v>
          </cell>
          <cell r="Z80">
            <v>12.670999999999999</v>
          </cell>
        </row>
        <row r="81">
          <cell r="A81" t="str">
            <v>320 Сосиски Сочинки ТМ Стародворье с сочным окороком в оболочке полиамид в модиф газ 0,4 кг  ПОКОМ</v>
          </cell>
          <cell r="B81" t="str">
            <v>шт</v>
          </cell>
          <cell r="C81">
            <v>4</v>
          </cell>
          <cell r="E81">
            <v>17</v>
          </cell>
          <cell r="F81">
            <v>-13</v>
          </cell>
          <cell r="G81">
            <v>0</v>
          </cell>
          <cell r="J81">
            <v>17</v>
          </cell>
          <cell r="M81">
            <v>0</v>
          </cell>
          <cell r="N81">
            <v>0</v>
          </cell>
          <cell r="O81">
            <v>3.4</v>
          </cell>
          <cell r="T81">
            <v>-3.8235294117647061</v>
          </cell>
          <cell r="U81">
            <v>-3.8235294117647061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325 Колбаса Сервелат Мясорубский ТМ Стародворье с мелкорубленным окороком 0,35 кг  ПОКОМ</v>
          </cell>
          <cell r="B82" t="str">
            <v>шт</v>
          </cell>
          <cell r="C82">
            <v>79</v>
          </cell>
          <cell r="E82">
            <v>74</v>
          </cell>
          <cell r="F82">
            <v>1</v>
          </cell>
          <cell r="G82">
            <v>0.35</v>
          </cell>
          <cell r="J82">
            <v>74</v>
          </cell>
          <cell r="M82">
            <v>65</v>
          </cell>
          <cell r="N82">
            <v>80</v>
          </cell>
          <cell r="O82">
            <v>14.8</v>
          </cell>
          <cell r="P82">
            <v>20</v>
          </cell>
          <cell r="S82">
            <v>45</v>
          </cell>
          <cell r="T82">
            <v>14.256756756756756</v>
          </cell>
          <cell r="U82">
            <v>9.8648648648648649</v>
          </cell>
          <cell r="X82">
            <v>0</v>
          </cell>
          <cell r="Y82">
            <v>0</v>
          </cell>
          <cell r="Z82">
            <v>15.2</v>
          </cell>
        </row>
        <row r="83">
          <cell r="A83" t="str">
            <v>339  Колбаса вареная Филейская ТМ Вязанка ТС Классическая, 0,40 кг.  ПОКОМ</v>
          </cell>
          <cell r="B83" t="str">
            <v>шт</v>
          </cell>
          <cell r="C83">
            <v>386</v>
          </cell>
          <cell r="E83">
            <v>216</v>
          </cell>
          <cell r="F83">
            <v>148</v>
          </cell>
          <cell r="G83">
            <v>0</v>
          </cell>
          <cell r="J83">
            <v>216</v>
          </cell>
          <cell r="M83">
            <v>0</v>
          </cell>
          <cell r="N83">
            <v>0</v>
          </cell>
          <cell r="O83">
            <v>43.2</v>
          </cell>
          <cell r="T83">
            <v>3.4259259259259256</v>
          </cell>
          <cell r="U83">
            <v>3.4259259259259256</v>
          </cell>
          <cell r="X83">
            <v>40.200000000000003</v>
          </cell>
          <cell r="Y83">
            <v>24.6</v>
          </cell>
          <cell r="Z83">
            <v>36.4</v>
          </cell>
        </row>
        <row r="84">
          <cell r="A84" t="str">
            <v>343 Колбаса Докторская оригинальная ТМ Особый рецепт в оболочке полиамид 0,4 кг.  ПОКОМ</v>
          </cell>
          <cell r="B84" t="str">
            <v>шт</v>
          </cell>
          <cell r="C84">
            <v>40</v>
          </cell>
          <cell r="D84">
            <v>700</v>
          </cell>
          <cell r="E84">
            <v>705</v>
          </cell>
          <cell r="F84">
            <v>35</v>
          </cell>
          <cell r="G84">
            <v>0</v>
          </cell>
          <cell r="J84">
            <v>5</v>
          </cell>
          <cell r="K84">
            <v>700</v>
          </cell>
          <cell r="M84">
            <v>0</v>
          </cell>
          <cell r="N84">
            <v>0</v>
          </cell>
          <cell r="O84">
            <v>1</v>
          </cell>
          <cell r="T84">
            <v>35</v>
          </cell>
          <cell r="U84">
            <v>35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344 Колбаса Салями Финская ТМ Стародворски колбасы ТС Вязанка в оболочке фиброуз в вак 0,35 кг ПОКОМ</v>
          </cell>
          <cell r="B85" t="str">
            <v>шт</v>
          </cell>
          <cell r="C85">
            <v>87</v>
          </cell>
          <cell r="D85">
            <v>104</v>
          </cell>
          <cell r="E85">
            <v>108</v>
          </cell>
          <cell r="F85">
            <v>83</v>
          </cell>
          <cell r="G85">
            <v>0.35</v>
          </cell>
          <cell r="J85">
            <v>4</v>
          </cell>
          <cell r="K85">
            <v>104</v>
          </cell>
          <cell r="M85">
            <v>0</v>
          </cell>
          <cell r="N85">
            <v>0</v>
          </cell>
          <cell r="O85">
            <v>0.8</v>
          </cell>
          <cell r="T85">
            <v>103.75</v>
          </cell>
          <cell r="U85">
            <v>103.75</v>
          </cell>
          <cell r="X85">
            <v>0</v>
          </cell>
          <cell r="Y85">
            <v>0</v>
          </cell>
          <cell r="Z85">
            <v>3.4</v>
          </cell>
        </row>
        <row r="86">
          <cell r="A86" t="str">
            <v>346 Колбаса Сервелат Филейбургский с копченой грудинкой ТМ Баварушка в оболов/у 0,35 кг срез  ПОКОМ</v>
          </cell>
          <cell r="B86" t="str">
            <v>шт</v>
          </cell>
          <cell r="C86">
            <v>13</v>
          </cell>
          <cell r="D86">
            <v>108</v>
          </cell>
          <cell r="E86">
            <v>115</v>
          </cell>
          <cell r="F86">
            <v>5</v>
          </cell>
          <cell r="G86">
            <v>0</v>
          </cell>
          <cell r="J86">
            <v>7</v>
          </cell>
          <cell r="K86">
            <v>108</v>
          </cell>
          <cell r="M86">
            <v>0</v>
          </cell>
          <cell r="N86">
            <v>0</v>
          </cell>
          <cell r="O86">
            <v>1.4</v>
          </cell>
          <cell r="T86">
            <v>3.5714285714285716</v>
          </cell>
          <cell r="U86">
            <v>3.5714285714285716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347 Паштет печеночный со сливочным маслом ТМ Стародворье ламистер 0,1 кг. Консервы   ПОКОМ</v>
          </cell>
          <cell r="B87" t="str">
            <v>шт</v>
          </cell>
          <cell r="D87">
            <v>320</v>
          </cell>
          <cell r="E87">
            <v>320</v>
          </cell>
          <cell r="G87">
            <v>0</v>
          </cell>
          <cell r="J87">
            <v>0</v>
          </cell>
          <cell r="K87">
            <v>320</v>
          </cell>
          <cell r="M87">
            <v>0</v>
          </cell>
          <cell r="N87">
            <v>0</v>
          </cell>
          <cell r="O87">
            <v>0</v>
          </cell>
          <cell r="T87" t="e">
            <v>#DIV/0!</v>
          </cell>
          <cell r="U87" t="e">
            <v>#DIV/0!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350 Сосиски Молокуши миникушай ТМ Вязанка в оболочке амицел в модифиц газовой среде 0,45 кг  Поком</v>
          </cell>
          <cell r="B88" t="str">
            <v>шт</v>
          </cell>
          <cell r="E88">
            <v>1</v>
          </cell>
          <cell r="F88">
            <v>-1</v>
          </cell>
          <cell r="G88">
            <v>0</v>
          </cell>
          <cell r="J88">
            <v>1</v>
          </cell>
          <cell r="M88">
            <v>0</v>
          </cell>
          <cell r="N88">
            <v>0</v>
          </cell>
          <cell r="O88">
            <v>0.2</v>
          </cell>
          <cell r="T88">
            <v>-5</v>
          </cell>
          <cell r="U88">
            <v>-5</v>
          </cell>
          <cell r="X88">
            <v>0</v>
          </cell>
          <cell r="Y88">
            <v>0</v>
          </cell>
          <cell r="Z88">
            <v>0.4</v>
          </cell>
        </row>
        <row r="89">
          <cell r="A89" t="str">
            <v>351 Сосиски Филейбургские с грудкой ТМ Баварушка в оболо амицел в моди газовой среде 0,33 кг  Поком</v>
          </cell>
          <cell r="B89" t="str">
            <v>шт</v>
          </cell>
          <cell r="C89">
            <v>3</v>
          </cell>
          <cell r="D89">
            <v>210</v>
          </cell>
          <cell r="E89">
            <v>210</v>
          </cell>
          <cell r="F89">
            <v>3</v>
          </cell>
          <cell r="G89">
            <v>0</v>
          </cell>
          <cell r="J89">
            <v>0</v>
          </cell>
          <cell r="K89">
            <v>210</v>
          </cell>
          <cell r="M89">
            <v>0</v>
          </cell>
          <cell r="N89">
            <v>0</v>
          </cell>
          <cell r="O89">
            <v>0</v>
          </cell>
          <cell r="T89" t="e">
            <v>#DIV/0!</v>
          </cell>
          <cell r="U89" t="e">
            <v>#DIV/0!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355 Сос Молочные для завтрака ОР полиамид мгс 0,4 кг НД СК  ПОКОМ</v>
          </cell>
          <cell r="B90" t="str">
            <v>шт</v>
          </cell>
          <cell r="D90">
            <v>216</v>
          </cell>
          <cell r="E90">
            <v>216</v>
          </cell>
          <cell r="G90">
            <v>0</v>
          </cell>
          <cell r="J90">
            <v>0</v>
          </cell>
          <cell r="K90">
            <v>216</v>
          </cell>
          <cell r="M90">
            <v>0</v>
          </cell>
          <cell r="N90">
            <v>0</v>
          </cell>
          <cell r="O90">
            <v>0</v>
          </cell>
          <cell r="T90" t="e">
            <v>#DIV/0!</v>
          </cell>
          <cell r="U90" t="e">
            <v>#DIV/0!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358 Колбаса Сервелат Мясорубский ТМ Стародворье с мелкорубленным окороком в вак упак  ПОКОМ</v>
          </cell>
          <cell r="B91" t="str">
            <v>кг</v>
          </cell>
          <cell r="C91">
            <v>66.468000000000004</v>
          </cell>
          <cell r="E91">
            <v>35.594999999999999</v>
          </cell>
          <cell r="F91">
            <v>15.183</v>
          </cell>
          <cell r="G91">
            <v>1</v>
          </cell>
          <cell r="J91">
            <v>35.594999999999999</v>
          </cell>
          <cell r="M91">
            <v>40</v>
          </cell>
          <cell r="N91">
            <v>50</v>
          </cell>
          <cell r="O91">
            <v>7.1189999999999998</v>
          </cell>
          <cell r="T91">
            <v>14.774968394437421</v>
          </cell>
          <cell r="U91">
            <v>14.774968394437421</v>
          </cell>
          <cell r="X91">
            <v>0</v>
          </cell>
          <cell r="Y91">
            <v>0</v>
          </cell>
          <cell r="Z91">
            <v>9.4674000000000014</v>
          </cell>
        </row>
        <row r="92">
          <cell r="A92" t="str">
            <v>360 Колбаса варено-копченая  Сервелат Левантский ТМ Особый Рецепт  0,35 кг  ПОКОМ</v>
          </cell>
          <cell r="B92" t="str">
            <v>шт</v>
          </cell>
          <cell r="C92">
            <v>70</v>
          </cell>
          <cell r="E92">
            <v>26</v>
          </cell>
          <cell r="F92">
            <v>41</v>
          </cell>
          <cell r="G92">
            <v>0.35</v>
          </cell>
          <cell r="J92">
            <v>26</v>
          </cell>
          <cell r="M92">
            <v>20</v>
          </cell>
          <cell r="N92">
            <v>40</v>
          </cell>
          <cell r="O92">
            <v>5.2</v>
          </cell>
          <cell r="T92">
            <v>19.423076923076923</v>
          </cell>
          <cell r="U92">
            <v>19.423076923076923</v>
          </cell>
          <cell r="X92">
            <v>0</v>
          </cell>
          <cell r="Y92">
            <v>0</v>
          </cell>
          <cell r="Z92">
            <v>8.8000000000000007</v>
          </cell>
        </row>
        <row r="93">
          <cell r="A93" t="str">
            <v>361 Колбаса Салями Филейбургская зернистая ТМ Баварушка в оболочке  в вак 0.28кг ПОКОМ</v>
          </cell>
          <cell r="B93" t="str">
            <v>шт</v>
          </cell>
          <cell r="C93">
            <v>51</v>
          </cell>
          <cell r="E93">
            <v>35</v>
          </cell>
          <cell r="F93">
            <v>5</v>
          </cell>
          <cell r="G93">
            <v>0.28000000000000003</v>
          </cell>
          <cell r="J93">
            <v>35</v>
          </cell>
          <cell r="M93">
            <v>40</v>
          </cell>
          <cell r="N93">
            <v>35</v>
          </cell>
          <cell r="O93">
            <v>7</v>
          </cell>
          <cell r="S93">
            <v>20</v>
          </cell>
          <cell r="T93">
            <v>14.285714285714286</v>
          </cell>
          <cell r="U93">
            <v>11.428571428571429</v>
          </cell>
          <cell r="X93">
            <v>0</v>
          </cell>
          <cell r="Y93">
            <v>0</v>
          </cell>
          <cell r="Z93">
            <v>8</v>
          </cell>
        </row>
        <row r="94">
          <cell r="A94" t="str">
            <v>363 Сардельки Филейские Вязанка ТМ Вязанка в обол NDX  ПОКОМ</v>
          </cell>
          <cell r="B94" t="str">
            <v>кг</v>
          </cell>
          <cell r="C94">
            <v>72.242999999999995</v>
          </cell>
          <cell r="D94">
            <v>40.072000000000003</v>
          </cell>
          <cell r="E94">
            <v>93.968000000000004</v>
          </cell>
          <cell r="G94">
            <v>1</v>
          </cell>
          <cell r="J94">
            <v>93.968000000000004</v>
          </cell>
          <cell r="M94">
            <v>150</v>
          </cell>
          <cell r="N94">
            <v>140</v>
          </cell>
          <cell r="O94">
            <v>18.793600000000001</v>
          </cell>
          <cell r="T94">
            <v>15.430784948067426</v>
          </cell>
          <cell r="U94">
            <v>15.430784948067426</v>
          </cell>
          <cell r="X94">
            <v>0</v>
          </cell>
          <cell r="Y94">
            <v>0</v>
          </cell>
          <cell r="Z94">
            <v>23.532400000000003</v>
          </cell>
        </row>
        <row r="95">
          <cell r="A95" t="str">
            <v>364 Колбаса Сервелат Филейбургский с копченой грудинкой ТМ Баварушка  в/у 0,28 кг  ПОКОМ</v>
          </cell>
          <cell r="B95" t="str">
            <v>шт</v>
          </cell>
          <cell r="C95">
            <v>65</v>
          </cell>
          <cell r="E95">
            <v>50</v>
          </cell>
          <cell r="F95">
            <v>4</v>
          </cell>
          <cell r="G95">
            <v>0.28000000000000003</v>
          </cell>
          <cell r="J95">
            <v>50</v>
          </cell>
          <cell r="M95">
            <v>30</v>
          </cell>
          <cell r="N95">
            <v>40</v>
          </cell>
          <cell r="O95">
            <v>10</v>
          </cell>
          <cell r="P95">
            <v>40</v>
          </cell>
          <cell r="S95">
            <v>30</v>
          </cell>
          <cell r="T95">
            <v>14.4</v>
          </cell>
          <cell r="U95">
            <v>7.4</v>
          </cell>
          <cell r="X95">
            <v>0</v>
          </cell>
          <cell r="Y95">
            <v>0</v>
          </cell>
          <cell r="Z95">
            <v>8.6</v>
          </cell>
        </row>
        <row r="96">
          <cell r="A96" t="str">
            <v>365 Колбаса Балыковая ТМ Стародворские колбасы ТС Вязанка в вак  ПОКОМ</v>
          </cell>
          <cell r="B96" t="str">
            <v>кг</v>
          </cell>
          <cell r="C96">
            <v>2.7330000000000001</v>
          </cell>
          <cell r="G96">
            <v>0</v>
          </cell>
          <cell r="J96">
            <v>0</v>
          </cell>
          <cell r="M96">
            <v>0</v>
          </cell>
          <cell r="N96">
            <v>0</v>
          </cell>
          <cell r="O96">
            <v>0</v>
          </cell>
          <cell r="T96" t="e">
            <v>#DIV/0!</v>
          </cell>
          <cell r="U96" t="e">
            <v>#DIV/0!</v>
          </cell>
          <cell r="X96">
            <v>0</v>
          </cell>
          <cell r="Y96">
            <v>0</v>
          </cell>
          <cell r="Z96">
            <v>0.17899999999999999</v>
          </cell>
        </row>
        <row r="97">
          <cell r="A97" t="str">
            <v>366 Сосиски Сочинки по-баварски ТМ Стародворье в обол полиам  ПОКОМ</v>
          </cell>
          <cell r="B97" t="str">
            <v>кг</v>
          </cell>
          <cell r="C97">
            <v>174.02600000000001</v>
          </cell>
          <cell r="E97">
            <v>1.0620000000000001</v>
          </cell>
          <cell r="F97">
            <v>24</v>
          </cell>
          <cell r="G97">
            <v>0</v>
          </cell>
          <cell r="J97">
            <v>1.0620000000000001</v>
          </cell>
          <cell r="M97">
            <v>0</v>
          </cell>
          <cell r="N97">
            <v>0</v>
          </cell>
          <cell r="O97">
            <v>0.21240000000000001</v>
          </cell>
          <cell r="T97">
            <v>112.99435028248587</v>
          </cell>
          <cell r="U97">
            <v>112.99435028248587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У_231  Колбаса Молочная по-стародворски, ВЕС   ПОКОМ</v>
          </cell>
          <cell r="B98" t="str">
            <v>кг</v>
          </cell>
          <cell r="C98">
            <v>-4.0339999999999998</v>
          </cell>
          <cell r="E98">
            <v>6.72</v>
          </cell>
          <cell r="F98">
            <v>-10.754</v>
          </cell>
          <cell r="G98">
            <v>0</v>
          </cell>
          <cell r="J98">
            <v>6.72</v>
          </cell>
          <cell r="M98">
            <v>0</v>
          </cell>
          <cell r="N98">
            <v>0</v>
          </cell>
          <cell r="O98">
            <v>1.3439999999999999</v>
          </cell>
          <cell r="T98">
            <v>-8.0014880952380949</v>
          </cell>
          <cell r="U98">
            <v>-8.0014880952380949</v>
          </cell>
          <cell r="X98">
            <v>88.361199999999997</v>
          </cell>
          <cell r="Y98">
            <v>18.363999999999997</v>
          </cell>
          <cell r="Z98">
            <v>0.53979999999999995</v>
          </cell>
        </row>
        <row r="99">
          <cell r="A99" t="str">
            <v>234  Колбаса Нежная, п/а, ВЕС, ТМ КОЛБАСНЫЙ СТАНДАРТ ВсхЗв ПОКОМ</v>
          </cell>
          <cell r="B99" t="str">
            <v>кг</v>
          </cell>
          <cell r="G99">
            <v>1</v>
          </cell>
          <cell r="Q99">
            <v>500</v>
          </cell>
        </row>
        <row r="100">
          <cell r="A100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00" t="str">
            <v>кг</v>
          </cell>
          <cell r="G100">
            <v>1</v>
          </cell>
          <cell r="Q100">
            <v>500</v>
          </cell>
        </row>
        <row r="101">
          <cell r="A101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101" t="str">
            <v>кг</v>
          </cell>
          <cell r="G101">
            <v>1</v>
          </cell>
          <cell r="Q101">
            <v>500</v>
          </cell>
        </row>
        <row r="102">
          <cell r="A102" t="str">
            <v>Сос Сочинки с окор/0,4,</v>
          </cell>
          <cell r="B102" t="str">
            <v>шт</v>
          </cell>
          <cell r="G102">
            <v>0.4</v>
          </cell>
          <cell r="Q102">
            <v>500</v>
          </cell>
        </row>
        <row r="103">
          <cell r="A103" t="str">
            <v>Сардельки Сочинки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03" t="str">
            <v>шт</v>
          </cell>
          <cell r="G103">
            <v>0.4</v>
          </cell>
          <cell r="Q103">
            <v>500</v>
          </cell>
        </row>
        <row r="104">
          <cell r="A104" t="str">
            <v>Сард Сочинки/0,4 ,</v>
          </cell>
          <cell r="B104" t="str">
            <v>шт</v>
          </cell>
          <cell r="G104">
            <v>0.4</v>
          </cell>
          <cell r="Q104">
            <v>500</v>
          </cell>
        </row>
        <row r="105">
          <cell r="A105" t="str">
            <v xml:space="preserve"> Сард Сочинки с сыром/0,4</v>
          </cell>
          <cell r="B105" t="str">
            <v>шт</v>
          </cell>
          <cell r="G105">
            <v>0.4</v>
          </cell>
          <cell r="Q105">
            <v>500</v>
          </cell>
        </row>
        <row r="106">
          <cell r="A106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06" t="str">
            <v>шт</v>
          </cell>
          <cell r="G106">
            <v>0.4</v>
          </cell>
          <cell r="Q106">
            <v>500</v>
          </cell>
        </row>
        <row r="107">
          <cell r="A107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07" t="str">
            <v>шт</v>
          </cell>
          <cell r="G107">
            <v>0.4</v>
          </cell>
          <cell r="Q107">
            <v>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31.08.2023 - 06.09.2023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Не в списке "ГЕРМЕС СТК ООО; ГЕРМЕС СТК ООО, 283004, Д...; ГЕРМЕС СТК ООО, 283023, Д..." И
Номенклатура В группе из списка "ПОКОМ Логистический Партнер...; Останкино ООО; ПОКОМ Логистический Партнер"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003   Колбаса Вязанка с индейкой, вектор ВЕС, ПОКОМ</v>
          </cell>
          <cell r="D7">
            <v>103.60899999999999</v>
          </cell>
          <cell r="F7">
            <v>103.60899999999999</v>
          </cell>
        </row>
        <row r="8">
          <cell r="A8" t="str">
            <v>005  Колбаса Докторская ГОСТ, Вязанка вектор,ВЕС. ПОКОМ</v>
          </cell>
          <cell r="D8">
            <v>249.49299999999999</v>
          </cell>
          <cell r="F8">
            <v>249.49299999999999</v>
          </cell>
        </row>
        <row r="9">
          <cell r="A9" t="str">
            <v>016  Сосиски Вязанка Молочные, Вязанка вискофан  ВЕС.ПОКОМ</v>
          </cell>
          <cell r="D9">
            <v>216.33600000000001</v>
          </cell>
          <cell r="F9">
            <v>216.33600000000001</v>
          </cell>
        </row>
        <row r="10">
          <cell r="A10" t="str">
            <v>017  Сосиски Вязанка Сливочные, Вязанка амицел ВЕС.ПОКОМ</v>
          </cell>
          <cell r="D10">
            <v>452.70100000000002</v>
          </cell>
          <cell r="F10">
            <v>452.70100000000002</v>
          </cell>
        </row>
        <row r="11">
          <cell r="A11" t="str">
            <v>018  Сосиски Рубленые, Вязанка вискофан  ВЕС.ПОКОМ</v>
          </cell>
          <cell r="D11">
            <v>53.573999999999998</v>
          </cell>
          <cell r="F11">
            <v>53.573999999999998</v>
          </cell>
        </row>
        <row r="12">
          <cell r="A12" t="str">
            <v>023  Колбаса Докторская ГОСТ, Вязанка вектор, 0,4 кг, ПОКОМ</v>
          </cell>
          <cell r="D12">
            <v>14</v>
          </cell>
          <cell r="F12">
            <v>35</v>
          </cell>
        </row>
        <row r="13">
          <cell r="A13" t="str">
            <v>027  Колбаса Сервелат Столичный, Вязанка фиброуз в/у, 0.35кг, ПОКОМ</v>
          </cell>
          <cell r="D13">
            <v>7.7</v>
          </cell>
          <cell r="F13">
            <v>22</v>
          </cell>
        </row>
        <row r="14">
          <cell r="A14" t="str">
            <v>029  Сосиски Венские, Вязанка NDX МГС, 0.5кг, ПОКОМ</v>
          </cell>
          <cell r="D14">
            <v>2</v>
          </cell>
          <cell r="F14">
            <v>4</v>
          </cell>
        </row>
        <row r="15">
          <cell r="A15" t="str">
            <v>030  Сосиски Вязанка Молочные, Вязанка вискофан МГС, 0.45кг, ПОКОМ</v>
          </cell>
          <cell r="D15">
            <v>197.55</v>
          </cell>
          <cell r="F15">
            <v>439</v>
          </cell>
        </row>
        <row r="16">
          <cell r="A16" t="str">
            <v>032  Сосиски Вязанка Сливочные, Вязанка амицел МГС, 0.45кг, ПОКОМ</v>
          </cell>
          <cell r="D16">
            <v>212.4</v>
          </cell>
          <cell r="F16">
            <v>472</v>
          </cell>
        </row>
        <row r="17">
          <cell r="A17" t="str">
            <v>036  Колбаса Сервелат Запекуша с сочным окороком, Вязанка 0,35кг,  ПОКОМ</v>
          </cell>
          <cell r="D17">
            <v>7.35</v>
          </cell>
          <cell r="F17">
            <v>21</v>
          </cell>
        </row>
        <row r="18">
          <cell r="A18" t="str">
            <v>043  Ветчина Нежная ТМ Особый рецепт, п/а, 0,4кг    ПОКОМ</v>
          </cell>
          <cell r="D18">
            <v>2.4</v>
          </cell>
          <cell r="F18">
            <v>6</v>
          </cell>
        </row>
        <row r="19">
          <cell r="A19" t="str">
            <v>047  Кол Баварская, белков.обол. в термоусад. пакете 0.17 кг, ТМ Стародворье  ПОКОМ</v>
          </cell>
          <cell r="D19">
            <v>0.34</v>
          </cell>
          <cell r="F19">
            <v>2</v>
          </cell>
        </row>
        <row r="20">
          <cell r="A20" t="str">
            <v>058  Колбаса Докторская Особая ТМ Особый рецепт,  0,5кг, ПОКОМ</v>
          </cell>
          <cell r="D20">
            <v>20.795000000000002</v>
          </cell>
          <cell r="F20">
            <v>41.59</v>
          </cell>
        </row>
        <row r="21">
          <cell r="A21" t="str">
            <v>062  Колбаса Кракушка пряная с сальцем, 0.3кг в/у п/к, БАВАРУШКА ПОКОМ</v>
          </cell>
          <cell r="D21">
            <v>5.0999999999999996</v>
          </cell>
          <cell r="F21">
            <v>17</v>
          </cell>
        </row>
        <row r="22">
          <cell r="A22" t="str">
            <v>068  Колбаса Особая ТМ Особый рецепт, 0,5 кг, ПОКОМ</v>
          </cell>
          <cell r="D22">
            <v>1.5</v>
          </cell>
          <cell r="F22">
            <v>3</v>
          </cell>
        </row>
        <row r="23">
          <cell r="A23" t="str">
            <v>079  Колбаса Сервелат Кремлевский,  0.35 кг, ПОКОМ</v>
          </cell>
          <cell r="D23">
            <v>0.7</v>
          </cell>
          <cell r="F23">
            <v>2</v>
          </cell>
        </row>
        <row r="24">
          <cell r="A24" t="str">
            <v>084  Колбаски Баварские копченые, NDX в МГС 0,28 кг, ТМ Стародворье  ПОКОМ</v>
          </cell>
          <cell r="D24">
            <v>36.119999999999997</v>
          </cell>
          <cell r="F24">
            <v>129</v>
          </cell>
        </row>
        <row r="25">
          <cell r="A25" t="str">
            <v>091  Сардельки Баварские, МГС 0.38кг, ТМ Стародворье  ПОКОМ</v>
          </cell>
          <cell r="D25">
            <v>1.1399999999999999</v>
          </cell>
          <cell r="F25">
            <v>3</v>
          </cell>
        </row>
        <row r="26">
          <cell r="A26" t="str">
            <v>092  Сосиски Баварские с сыром,  0.42кг,ПОКОМ</v>
          </cell>
          <cell r="D26">
            <v>26.88</v>
          </cell>
          <cell r="F26">
            <v>64</v>
          </cell>
        </row>
        <row r="27">
          <cell r="A27" t="str">
            <v>096  Сосиски Баварские,  0.42кг,ПОКОМ</v>
          </cell>
          <cell r="D27">
            <v>60.06</v>
          </cell>
          <cell r="F27">
            <v>143</v>
          </cell>
        </row>
        <row r="28">
          <cell r="A28" t="str">
            <v>100  Сосиски Баварушки, 0.6кг, БАВАРУШКА ПОКОМ</v>
          </cell>
          <cell r="D28">
            <v>0.6</v>
          </cell>
          <cell r="F28">
            <v>1</v>
          </cell>
        </row>
        <row r="29">
          <cell r="A29" t="str">
            <v>114  Сосиски Филейбургские с филе сочного окорока, 0,55 кг, БАВАРУШКА ПОКОМ</v>
          </cell>
          <cell r="D29">
            <v>4.4000000000000004</v>
          </cell>
          <cell r="F29">
            <v>8</v>
          </cell>
        </row>
        <row r="30">
          <cell r="A30" t="str">
            <v>115  Колбаса Салями Филейбургская зернистая, в/у 0,35 кг срез, БАВАРУШКА ПОКОМ</v>
          </cell>
          <cell r="D30">
            <v>3.15</v>
          </cell>
          <cell r="F30">
            <v>9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D31">
            <v>0.35</v>
          </cell>
          <cell r="F31">
            <v>1</v>
          </cell>
        </row>
        <row r="32">
          <cell r="A32" t="str">
            <v>118  Колбаса Сервелат Филейбургский с филе сочного окорока, в/у 0,35 кг срез, БАВАРУШКА ПОКОМ</v>
          </cell>
          <cell r="D32">
            <v>2.8</v>
          </cell>
          <cell r="F32">
            <v>8</v>
          </cell>
        </row>
        <row r="33">
          <cell r="A33" t="str">
            <v>200  Ветчина Дугушка ТМ Стародворье, вектор в/у    ПОКОМ</v>
          </cell>
          <cell r="D33">
            <v>914.875</v>
          </cell>
          <cell r="F33">
            <v>914.875</v>
          </cell>
        </row>
        <row r="34">
          <cell r="A34" t="str">
            <v>201  Ветчина Нежная ТМ Особый рецепт, (2,5кг), ПОКОМ</v>
          </cell>
          <cell r="D34">
            <v>2654.837</v>
          </cell>
          <cell r="F34">
            <v>2654.837</v>
          </cell>
        </row>
        <row r="35">
          <cell r="A35" t="str">
            <v>215  Колбаса Докторская ГОСТ Дугушка, ВЕС, ТМ Стародворье ПОКОМ</v>
          </cell>
          <cell r="D35">
            <v>15.026</v>
          </cell>
          <cell r="F35">
            <v>15.026</v>
          </cell>
        </row>
        <row r="36">
          <cell r="A36" t="str">
            <v>217  Колбаса Докторская Дугушка, ВЕС, НЕ ГОСТ, ТМ Стародворье ПОКОМ</v>
          </cell>
          <cell r="D36">
            <v>543.596</v>
          </cell>
          <cell r="F36">
            <v>543.596</v>
          </cell>
        </row>
        <row r="37">
          <cell r="A37" t="str">
            <v>219  Колбаса Докторская Особая ТМ Особый рецепт, ВЕС  ПОКОМ</v>
          </cell>
          <cell r="D37">
            <v>3226.7739999999999</v>
          </cell>
          <cell r="F37">
            <v>3226.7739999999999</v>
          </cell>
        </row>
        <row r="38">
          <cell r="A38" t="str">
            <v>220  Колбаса Докторская по-стародворски, амифлекс, ВЕС,   ПОКОМ</v>
          </cell>
          <cell r="D38">
            <v>78.423000000000002</v>
          </cell>
          <cell r="F38">
            <v>78.423000000000002</v>
          </cell>
        </row>
        <row r="39">
          <cell r="A39" t="str">
            <v>225  Колбаса Дугушка со шпиком, ВЕС, ТМ Стародворье   ПОКОМ</v>
          </cell>
          <cell r="D39">
            <v>0.86499999999999999</v>
          </cell>
          <cell r="F39">
            <v>0.86499999999999999</v>
          </cell>
        </row>
        <row r="40">
          <cell r="A40" t="str">
            <v>229  Колбаса Молочная Дугушка, в/у, ВЕС, ТМ Стародворье   ПОКОМ</v>
          </cell>
          <cell r="D40">
            <v>1073.3240000000001</v>
          </cell>
          <cell r="F40">
            <v>1073.3240000000001</v>
          </cell>
        </row>
        <row r="41">
          <cell r="A41" t="str">
            <v>230  Колбаса Молочная Особая ТМ Особый рецепт, п/а, ВЕС. ПОКОМ</v>
          </cell>
          <cell r="D41">
            <v>1915.777</v>
          </cell>
          <cell r="F41">
            <v>1915.777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520.07399999999996</v>
          </cell>
          <cell r="F42">
            <v>520.07399999999996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477.18900000000002</v>
          </cell>
          <cell r="F43">
            <v>477.18900000000002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568.89700000000005</v>
          </cell>
          <cell r="F44">
            <v>568.89700000000005</v>
          </cell>
        </row>
        <row r="45">
          <cell r="A45" t="str">
            <v>240  Колбаса Салями охотничья, ВЕС. ПОКОМ</v>
          </cell>
          <cell r="D45">
            <v>26.507999999999999</v>
          </cell>
          <cell r="F45">
            <v>26.507999999999999</v>
          </cell>
        </row>
        <row r="46">
          <cell r="A46" t="str">
            <v>242  Колбаса Сервелат ЗАПЕЧ.Дугушка ТМ Стародворье, вектор, в/к     ПОКОМ</v>
          </cell>
          <cell r="D46">
            <v>812.60299999999995</v>
          </cell>
          <cell r="F46">
            <v>812.60299999999995</v>
          </cell>
        </row>
        <row r="47">
          <cell r="A47" t="str">
            <v>243  Колбаса Сервелат Зернистый, ВЕС.  ПОКОМ</v>
          </cell>
          <cell r="D47">
            <v>65.674999999999997</v>
          </cell>
          <cell r="F47">
            <v>65.674999999999997</v>
          </cell>
        </row>
        <row r="48">
          <cell r="A48" t="str">
            <v>244  Колбаса Сервелат Кремлевский, ВЕС. ПОКОМ</v>
          </cell>
          <cell r="D48">
            <v>51.591000000000001</v>
          </cell>
          <cell r="F48">
            <v>51.591000000000001</v>
          </cell>
        </row>
        <row r="49">
          <cell r="A49" t="str">
            <v>247  Сардельки Нежные, ВЕС.  ПОКОМ</v>
          </cell>
          <cell r="D49">
            <v>81.56</v>
          </cell>
          <cell r="F49">
            <v>81.56</v>
          </cell>
        </row>
        <row r="50">
          <cell r="A50" t="str">
            <v>248  Сардельки Сочные ТМ Особый рецепт,   ПОКОМ</v>
          </cell>
          <cell r="D50">
            <v>5.3419999999999996</v>
          </cell>
          <cell r="F50">
            <v>5.3419999999999996</v>
          </cell>
        </row>
        <row r="51">
          <cell r="A51" t="str">
            <v>250  Сардельки стародворские с говядиной в обол. NDX, ВЕС. ПОКОМ</v>
          </cell>
          <cell r="D51">
            <v>377.84199999999998</v>
          </cell>
          <cell r="F51">
            <v>377.84199999999998</v>
          </cell>
        </row>
        <row r="52">
          <cell r="A52" t="str">
            <v>251  Сосиски Баварские, ВЕС.  ПОКОМ</v>
          </cell>
          <cell r="D52">
            <v>3</v>
          </cell>
          <cell r="F52">
            <v>3</v>
          </cell>
        </row>
        <row r="53">
          <cell r="A53" t="str">
            <v>253  Сосиски Ганноверские   ПОКОМ</v>
          </cell>
          <cell r="D53">
            <v>23.114000000000001</v>
          </cell>
          <cell r="F53">
            <v>23.114000000000001</v>
          </cell>
        </row>
        <row r="54">
          <cell r="A54" t="str">
            <v>255  Сосиски Молочные для завтрака ТМ Особый рецепт, п/а МГС, ВЕС, ТМ Стародворье  ПОКОМ</v>
          </cell>
          <cell r="D54">
            <v>1283.133</v>
          </cell>
          <cell r="F54">
            <v>1283.133</v>
          </cell>
        </row>
        <row r="55">
          <cell r="A55" t="str">
            <v>266  Колбаса Филейбургская с сочным окороком, ВЕС, ТМ Баварушка  ПОКОМ</v>
          </cell>
          <cell r="D55">
            <v>187.404</v>
          </cell>
          <cell r="F55">
            <v>187.404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D56">
            <v>31.084</v>
          </cell>
          <cell r="F56">
            <v>31.084</v>
          </cell>
        </row>
        <row r="57">
          <cell r="A57" t="str">
            <v>272  Колбаса Сервелат Филедворский, фиброуз, в/у 0,35 кг срез,  ПОКОМ</v>
          </cell>
          <cell r="D57">
            <v>27.3</v>
          </cell>
          <cell r="F57">
            <v>78</v>
          </cell>
        </row>
        <row r="58">
          <cell r="A58" t="str">
            <v>273  Сосиски Сочинки с сочной грудинкой, МГС 0.4кг,   ПОКОМ</v>
          </cell>
          <cell r="D58">
            <v>294</v>
          </cell>
          <cell r="F58">
            <v>735</v>
          </cell>
        </row>
        <row r="59">
          <cell r="A59" t="str">
            <v>276  Колбаса Сливушка ТМ Вязанка в оболочке полиамид 0,45 кг  ПОКОМ</v>
          </cell>
          <cell r="D59">
            <v>0.9</v>
          </cell>
          <cell r="F59">
            <v>2</v>
          </cell>
        </row>
        <row r="60">
          <cell r="A60" t="str">
            <v>283  Сосиски Сочинки, ВЕС, ТМ Стародворье ПОКОМ</v>
          </cell>
          <cell r="D60">
            <v>315.14499999999998</v>
          </cell>
          <cell r="F60">
            <v>315.14499999999998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D61">
            <v>63.35</v>
          </cell>
          <cell r="F61">
            <v>181</v>
          </cell>
        </row>
        <row r="62">
          <cell r="A62" t="str">
            <v>301  Сосиски Сочинки по-баварски с сыром,  0.4кг, ТМ Стародворье  ПОКОМ</v>
          </cell>
          <cell r="D62">
            <v>14.8</v>
          </cell>
          <cell r="F62">
            <v>37</v>
          </cell>
        </row>
        <row r="63">
          <cell r="A63" t="str">
            <v>302  Сосиски Сочинки по-баварски,  0.4кг, ТМ Стародворье  ПОКОМ</v>
          </cell>
          <cell r="D63">
            <v>380</v>
          </cell>
          <cell r="F63">
            <v>950</v>
          </cell>
        </row>
        <row r="64">
          <cell r="A64" t="str">
            <v>312  Ветчина Филейская ТМ Вязанка ТС Столичная ВЕС  ПОКОМ</v>
          </cell>
          <cell r="D64">
            <v>58.064</v>
          </cell>
          <cell r="F64">
            <v>58.064</v>
          </cell>
        </row>
        <row r="65">
          <cell r="A65" t="str">
            <v>313 Колбаса вареная Молокуша ТМ Вязанка в оболочке полиамид. ВЕС  ПОКОМ</v>
          </cell>
          <cell r="D65">
            <v>392.47699999999998</v>
          </cell>
          <cell r="F65">
            <v>392.47699999999998</v>
          </cell>
        </row>
        <row r="66">
          <cell r="A66" t="str">
            <v>314 Колбаса вареная Филейская ТМ Вязанка ТС Классическая в оболочке полиамид.  ПОКОМ</v>
          </cell>
          <cell r="D66">
            <v>68.775000000000006</v>
          </cell>
          <cell r="F66">
            <v>68.775000000000006</v>
          </cell>
        </row>
        <row r="67">
          <cell r="A67" t="str">
            <v>315 Колбаса Нежная ТМ Зареченские ТС Зареченские продукты в оболочкНТУ.  изделие вар  ПОКОМ</v>
          </cell>
          <cell r="D67">
            <v>115.831</v>
          </cell>
          <cell r="F67">
            <v>115.831</v>
          </cell>
        </row>
        <row r="68">
          <cell r="A68" t="str">
            <v>318 Сосиски Датские ТМ Зареченские колбасы ТС Зареченские п полиамид в модифициров  ПОКОМ</v>
          </cell>
          <cell r="D68">
            <v>39.878</v>
          </cell>
          <cell r="F68">
            <v>39.878</v>
          </cell>
        </row>
        <row r="69">
          <cell r="A69" t="str">
            <v>3215 ВЕТЧ.МЯСНАЯ Папа может п/о 0.4кг 8шт.    ОСТАНКИНО</v>
          </cell>
          <cell r="D69">
            <v>24.4</v>
          </cell>
          <cell r="F69">
            <v>61</v>
          </cell>
        </row>
        <row r="70">
          <cell r="A70" t="str">
            <v>325 Колбаса Сервелат Мясорубский ТМ Стародворье с мелкорубленным окороком 0,35 кг  ПОКОМ</v>
          </cell>
          <cell r="D70">
            <v>1.75</v>
          </cell>
          <cell r="F70">
            <v>5</v>
          </cell>
        </row>
        <row r="71">
          <cell r="A71" t="str">
            <v>3287 САЛЯМИ ИТАЛЬЯНСКАЯ с/к в/у ОСТАНКИНО</v>
          </cell>
          <cell r="D71">
            <v>1.512</v>
          </cell>
          <cell r="F71">
            <v>1.512</v>
          </cell>
        </row>
        <row r="72">
          <cell r="A72" t="str">
            <v>339  Колбаса вареная Филейская ТМ Вязанка ТС Классическая, 0,40 кг.  ПОКОМ</v>
          </cell>
          <cell r="D72">
            <v>57.2</v>
          </cell>
          <cell r="F72">
            <v>143</v>
          </cell>
        </row>
        <row r="73">
          <cell r="A73" t="str">
            <v>344 Колбаса Салями Финская ТМ Стародворски колбасы ТС Вязанка в оболочке фиброуз в вак 0,35 кг ПОКОМ</v>
          </cell>
          <cell r="D73">
            <v>4.55</v>
          </cell>
          <cell r="F73">
            <v>13</v>
          </cell>
        </row>
        <row r="74">
          <cell r="A74" t="str">
            <v>346 Колбаса Сервелат Филейбургский с копченой грудинкой ТМ Баварушка в оболов/у 0,35 кг срез  ПОКОМ</v>
          </cell>
          <cell r="D74">
            <v>0.7</v>
          </cell>
          <cell r="F74">
            <v>2</v>
          </cell>
        </row>
        <row r="75">
          <cell r="A75" t="str">
            <v>350 Сосиски Молокуши миникушай ТМ Вязанка в оболочке амицел в модифиц газовой среде 0,45 кг  Поком</v>
          </cell>
          <cell r="D75">
            <v>5.4</v>
          </cell>
          <cell r="F75">
            <v>12</v>
          </cell>
        </row>
        <row r="76">
          <cell r="A76" t="str">
            <v>358 Колбаса Сервелат Мясорубский ТМ Стародворье с мелкорубленным окороком в вак упак  ПОКОМ</v>
          </cell>
          <cell r="D76">
            <v>28.515999999999998</v>
          </cell>
          <cell r="F76">
            <v>28.515999999999998</v>
          </cell>
        </row>
        <row r="77">
          <cell r="A77" t="str">
            <v>360 Колбаса варено-копченая  Сервелат Левантский ТМ Особый Рецепт  0,35 кг  ПОКОМ</v>
          </cell>
          <cell r="D77">
            <v>10.85</v>
          </cell>
          <cell r="F77">
            <v>31</v>
          </cell>
        </row>
        <row r="78">
          <cell r="A78" t="str">
            <v>361 Колбаса Салями Филейбургская зернистая ТМ Баварушка в оболочке  в вак 0.28кг ПОКОМ</v>
          </cell>
          <cell r="D78">
            <v>5.32</v>
          </cell>
          <cell r="F78">
            <v>19</v>
          </cell>
        </row>
        <row r="79">
          <cell r="A79" t="str">
            <v>363 Сардельки Филейские Вязанка ТМ Вязанка в обол NDX  ПОКОМ</v>
          </cell>
          <cell r="D79">
            <v>191.822</v>
          </cell>
          <cell r="F79">
            <v>191.822</v>
          </cell>
        </row>
        <row r="80">
          <cell r="A80" t="str">
            <v>364 Колбаса Сервелат Филейбургский с копченой грудинкой ТМ Баварушка  в/у 0,28 кг  ПОКОМ</v>
          </cell>
          <cell r="D80">
            <v>10.08</v>
          </cell>
          <cell r="F80">
            <v>36</v>
          </cell>
        </row>
        <row r="81">
          <cell r="A81" t="str">
            <v>3772 ГРИЛЬ-МАСТЕР сос п/о мгс 1*6  ОСТАНКИНО</v>
          </cell>
          <cell r="D81">
            <v>2.1389999999999998</v>
          </cell>
          <cell r="F81">
            <v>2.1389999999999998</v>
          </cell>
        </row>
        <row r="82">
          <cell r="A82" t="str">
            <v>4063 МЯСНАЯ Папа может вар п/о_Л   ОСТАНКИНО</v>
          </cell>
          <cell r="D82">
            <v>298.39299999999997</v>
          </cell>
          <cell r="F82">
            <v>298.39299999999997</v>
          </cell>
        </row>
        <row r="83">
          <cell r="A83" t="str">
            <v>4117 ЭКСТРА Папа может с/к в/у_Л   ОСТАНКИНО</v>
          </cell>
          <cell r="D83">
            <v>1.85</v>
          </cell>
          <cell r="F83">
            <v>1.85</v>
          </cell>
        </row>
        <row r="84">
          <cell r="A84" t="str">
            <v>4342 Салями Финская п/к в/у ОСТАНКИНО</v>
          </cell>
          <cell r="D84">
            <v>0.63700000000000001</v>
          </cell>
          <cell r="F84">
            <v>0.63700000000000001</v>
          </cell>
        </row>
        <row r="85">
          <cell r="A85" t="str">
            <v>4574 Мясная со шпиком Папа может вар п/о ОСТАНКИНО</v>
          </cell>
          <cell r="D85">
            <v>52.634999999999998</v>
          </cell>
          <cell r="F85">
            <v>52.634999999999998</v>
          </cell>
        </row>
        <row r="86">
          <cell r="A86" t="str">
            <v>4611 ВЕТЧ.ЛЮБИТЕЛЬСКАЯ п/о 0.4кг ОСТАНКИНО</v>
          </cell>
          <cell r="D86">
            <v>25.2</v>
          </cell>
          <cell r="F86">
            <v>63</v>
          </cell>
        </row>
        <row r="87">
          <cell r="A87" t="str">
            <v>4614 ВЕТЧ.ЛЮБИТЕЛЬСКАЯ п/о _ ОСТАНКИНО</v>
          </cell>
          <cell r="D87">
            <v>37.606000000000002</v>
          </cell>
          <cell r="F87">
            <v>37.606000000000002</v>
          </cell>
        </row>
        <row r="88">
          <cell r="A88" t="str">
            <v>4813 ФИЛЕЙНАЯ Папа может вар п/о_Л   ОСТАНКИНО</v>
          </cell>
          <cell r="D88">
            <v>165.93100000000001</v>
          </cell>
          <cell r="F88">
            <v>165.93100000000001</v>
          </cell>
        </row>
        <row r="89">
          <cell r="A89" t="str">
            <v>4993 САЛЯМИ ИТАЛЬЯНСКАЯ с/к в/у 1/250*8_120c ОСТАНКИНО</v>
          </cell>
          <cell r="D89">
            <v>3</v>
          </cell>
          <cell r="F89">
            <v>12</v>
          </cell>
        </row>
        <row r="90">
          <cell r="A90" t="str">
            <v>5159 Нежный пашт п/о 1/150 16шт.   ОСТАНКИНО</v>
          </cell>
          <cell r="D90">
            <v>2.7</v>
          </cell>
          <cell r="F90">
            <v>18</v>
          </cell>
        </row>
        <row r="91">
          <cell r="A91" t="str">
            <v>5160 Мясной пашт п/о 0,150 ОСТАНКИНО</v>
          </cell>
          <cell r="D91">
            <v>4.6500000000000004</v>
          </cell>
          <cell r="F91">
            <v>31</v>
          </cell>
        </row>
        <row r="92">
          <cell r="A92" t="str">
            <v>5161 Печеночный пашт 0,150 ОСТАНКИНО</v>
          </cell>
          <cell r="D92">
            <v>4.8</v>
          </cell>
          <cell r="F92">
            <v>32</v>
          </cell>
        </row>
        <row r="93">
          <cell r="A93" t="str">
            <v>5224 ВЕТЧ.ИЗ ЛОПАТКИ Папа может п/о  ОСТАНКИНО</v>
          </cell>
          <cell r="D93">
            <v>7.4660000000000002</v>
          </cell>
          <cell r="F93">
            <v>7.4660000000000002</v>
          </cell>
        </row>
        <row r="94">
          <cell r="A94" t="str">
            <v>5336 ОСОБАЯ вар п/о  ОСТАНКИНО</v>
          </cell>
          <cell r="D94">
            <v>34.021000000000001</v>
          </cell>
          <cell r="F94">
            <v>34.021000000000001</v>
          </cell>
        </row>
        <row r="95">
          <cell r="A95" t="str">
            <v>5337 ОСОБАЯ СО ШПИКОМ вар п/о  ОСТАНКИНО</v>
          </cell>
          <cell r="D95">
            <v>18.027999999999999</v>
          </cell>
          <cell r="F95">
            <v>18.027999999999999</v>
          </cell>
        </row>
        <row r="96">
          <cell r="A96" t="str">
            <v>5341 СЕРВЕЛАТ ОХОТНИЧИЙ в/к в/у  ОСТАНКИНО</v>
          </cell>
          <cell r="D96">
            <v>4.2069999999999999</v>
          </cell>
          <cell r="F96">
            <v>4.2069999999999999</v>
          </cell>
        </row>
        <row r="97">
          <cell r="A97" t="str">
            <v>5344 ГРИЛЬ-МАСТЕР сос п/о мгс 0.45кг 7шт.  ОСТАНКИНО</v>
          </cell>
          <cell r="D97">
            <v>13.05</v>
          </cell>
          <cell r="F97">
            <v>29</v>
          </cell>
        </row>
        <row r="98">
          <cell r="A98" t="str">
            <v>5452 ВЕТЧ.МЯСНАЯ Папа может п/о    ОСТАНКИНО</v>
          </cell>
          <cell r="D98">
            <v>15</v>
          </cell>
          <cell r="F98">
            <v>15</v>
          </cell>
        </row>
        <row r="99">
          <cell r="A99" t="str">
            <v>5483 ЭКСТРА Папа может с/к в/у 1/250 8шт.   ОСТАНКИНО</v>
          </cell>
          <cell r="D99">
            <v>8.5</v>
          </cell>
          <cell r="F99">
            <v>34</v>
          </cell>
        </row>
        <row r="100">
          <cell r="A100" t="str">
            <v>5532 СОЧНЫЕ сос п/о мгс 0.45кг 10шт_45с   ОСТАНКИНО</v>
          </cell>
          <cell r="D100">
            <v>30.6</v>
          </cell>
          <cell r="F100">
            <v>68</v>
          </cell>
        </row>
        <row r="101">
          <cell r="A101" t="str">
            <v>5544 Сервелат Финский в/к в/у_45с НОВАЯ ОСТАНКИНО</v>
          </cell>
          <cell r="D101">
            <v>5.0890000000000004</v>
          </cell>
          <cell r="F101">
            <v>5.0890000000000004</v>
          </cell>
        </row>
        <row r="102">
          <cell r="A102" t="str">
            <v>5682 САЛЯМИ МЕЛКОЗЕРНЕНАЯ с/к в/у 1/120_60с   ОСТАНКИНО</v>
          </cell>
          <cell r="D102">
            <v>0.24</v>
          </cell>
          <cell r="F102">
            <v>2</v>
          </cell>
        </row>
        <row r="103">
          <cell r="A103" t="str">
            <v>5706 АРОМАТНАЯ Папа может с/к в/у 1/250 8шт.  ОСТАНКИНО</v>
          </cell>
          <cell r="D103">
            <v>5.75</v>
          </cell>
          <cell r="F103">
            <v>23</v>
          </cell>
        </row>
        <row r="104">
          <cell r="A104" t="str">
            <v>5708 ПОСОЛЬСКАЯ Папа может с/к в/у ОСТАНКИНО</v>
          </cell>
          <cell r="D104">
            <v>12.852</v>
          </cell>
          <cell r="F104">
            <v>12.852</v>
          </cell>
        </row>
        <row r="105">
          <cell r="A105" t="str">
            <v>5818 МЯСНЫЕ Папа может сос п/о мгс 1*3_45с   ОСТАНКИНО</v>
          </cell>
          <cell r="D105">
            <v>17.802</v>
          </cell>
          <cell r="F105">
            <v>17.802</v>
          </cell>
        </row>
        <row r="106">
          <cell r="A106" t="str">
            <v>5820 СЛИВОЧНЫЕ Папа может сос п/о мгс 2*2_45с   ОСТАНКИНО</v>
          </cell>
          <cell r="D106">
            <v>10.456</v>
          </cell>
          <cell r="F106">
            <v>10.456</v>
          </cell>
        </row>
        <row r="107">
          <cell r="A107" t="str">
            <v>5821 СЛИВОЧНЫЕ ПМ сос п/о мгс 0.450кг_45с   ОСТАНКИНО</v>
          </cell>
          <cell r="D107">
            <v>20.25</v>
          </cell>
          <cell r="F107">
            <v>45</v>
          </cell>
        </row>
        <row r="108">
          <cell r="A108" t="str">
            <v>5851 ЭКСТРА Папа может вар п/о   ОСТАНКИНО</v>
          </cell>
          <cell r="D108">
            <v>21.949000000000002</v>
          </cell>
          <cell r="F108">
            <v>21.949000000000002</v>
          </cell>
        </row>
        <row r="109">
          <cell r="A109" t="str">
            <v>5931 ОХОТНИЧЬЯ Папа может с/к в/у 1/220 8шт.   ОСТАНКИНО</v>
          </cell>
          <cell r="D109">
            <v>1.1000000000000001</v>
          </cell>
          <cell r="F109">
            <v>5</v>
          </cell>
        </row>
        <row r="110">
          <cell r="A110" t="str">
            <v>5965 С ИНДЕЙКОЙ Папа может сар б/о мгс 1*3  ОСТАНКИНО</v>
          </cell>
          <cell r="D110">
            <v>30.58</v>
          </cell>
          <cell r="F110">
            <v>30.58</v>
          </cell>
        </row>
        <row r="111">
          <cell r="A111" t="str">
            <v>5997 ОСОБАЯ Коровино вар п/о  ОСТАНКИНО</v>
          </cell>
          <cell r="D111">
            <v>7.3140000000000001</v>
          </cell>
          <cell r="F111">
            <v>7.3140000000000001</v>
          </cell>
        </row>
        <row r="112">
          <cell r="A112" t="str">
            <v>6026 ВЕТЧ.ОСОБАЯ Коровино п/о   ОСТАНКИНО</v>
          </cell>
          <cell r="D112">
            <v>10.055</v>
          </cell>
          <cell r="F112">
            <v>10.055</v>
          </cell>
        </row>
        <row r="113">
          <cell r="A113" t="str">
            <v>6027 ВЕТЧ.ИЗ ЛОПАТКИ Папа может п/о 400*6  ОСТАНКИНО</v>
          </cell>
          <cell r="D113">
            <v>14.8</v>
          </cell>
          <cell r="F113">
            <v>37</v>
          </cell>
        </row>
        <row r="114">
          <cell r="A114" t="str">
            <v>6042 МОЛОЧНЫЕ К ЗАВТРАКУ сос п/о в/у 0.4кг   ОСТАНКИНО</v>
          </cell>
          <cell r="D114">
            <v>19.2</v>
          </cell>
          <cell r="F114">
            <v>48</v>
          </cell>
        </row>
        <row r="115">
          <cell r="A115" t="str">
            <v>6062 МОЛОЧНЫЕ К ЗАВТРАКУ сос п/о мгс 2*2   ОСТАНКИНО</v>
          </cell>
          <cell r="D115">
            <v>34.932000000000002</v>
          </cell>
          <cell r="F115">
            <v>34.932000000000002</v>
          </cell>
        </row>
        <row r="116">
          <cell r="A116" t="str">
            <v>6123 МОЛОЧНЫЕ КЛАССИЧЕСКИЕ ПМ сос п/о мгс 2*4   ОСТАНКИНО</v>
          </cell>
          <cell r="D116">
            <v>29.704999999999998</v>
          </cell>
          <cell r="F116">
            <v>29.704999999999998</v>
          </cell>
        </row>
        <row r="117">
          <cell r="A117" t="str">
            <v>6281 СВИНИНА ДЕЛИКАТ. к/в мл/к в/у 0.3кг 45с  ОСТАНКИНО</v>
          </cell>
          <cell r="D117">
            <v>11.1</v>
          </cell>
          <cell r="F117">
            <v>37</v>
          </cell>
        </row>
        <row r="118">
          <cell r="A118" t="str">
            <v>6297 ФИЛЕЙНЫЕ сос ц/о в/у 1/270 12шт_45с  ОСТАНКИНО</v>
          </cell>
          <cell r="D118">
            <v>18.36</v>
          </cell>
          <cell r="F118">
            <v>68</v>
          </cell>
        </row>
        <row r="119">
          <cell r="A119" t="str">
            <v>6333 МЯСНАЯ Папа может вар п/о 0.4кг 8шт.  ОСТАНКИНО</v>
          </cell>
          <cell r="D119">
            <v>24.8</v>
          </cell>
          <cell r="F119">
            <v>62</v>
          </cell>
        </row>
        <row r="120">
          <cell r="A120" t="str">
            <v>6348 ФИЛЕЙНАЯ Папа может вар п/о 0,4кг 8шт.  ОСТАНКИНО</v>
          </cell>
          <cell r="D120">
            <v>15.2</v>
          </cell>
          <cell r="F120">
            <v>38</v>
          </cell>
        </row>
        <row r="121">
          <cell r="A121" t="str">
            <v>6353 ЭКСТРА Папа может вар п/о 0.4кг 8шт.  ОСТАНКИНО</v>
          </cell>
          <cell r="D121">
            <v>14</v>
          </cell>
          <cell r="F121">
            <v>35</v>
          </cell>
        </row>
        <row r="122">
          <cell r="A122" t="str">
            <v>6397 БОЯNСКАЯ Папа может п/к в/у 0.28кг 8шт.  ОСТАНКИНО</v>
          </cell>
          <cell r="D122">
            <v>1.4</v>
          </cell>
          <cell r="F122">
            <v>5</v>
          </cell>
        </row>
        <row r="123">
          <cell r="A123" t="str">
            <v>6400 ВЕНСКАЯ САЛЯМИ п/к в/у 0.28кг 8шт.  ОСТАНКИНО</v>
          </cell>
          <cell r="D123">
            <v>7.84</v>
          </cell>
          <cell r="F123">
            <v>28</v>
          </cell>
        </row>
        <row r="124">
          <cell r="A124" t="str">
            <v>6453 ЭКСТРА Папа может с/к с/н в/у 1/100 14шт.   ОСТАНКИНО</v>
          </cell>
          <cell r="D124">
            <v>3.1</v>
          </cell>
          <cell r="F124">
            <v>31</v>
          </cell>
        </row>
        <row r="125">
          <cell r="A125" t="str">
            <v>6454 АРОМАТНАЯ с/к с/н в/у 1/100 10шт.  ОСТАНКИНО</v>
          </cell>
          <cell r="D125">
            <v>5.8</v>
          </cell>
          <cell r="F125">
            <v>58</v>
          </cell>
        </row>
        <row r="126">
          <cell r="A126" t="str">
            <v>6461 СОЧНЫЙ ГРИЛЬ ПМ сос п/о мгс 1*6  ОСТАНКИНО</v>
          </cell>
          <cell r="D126">
            <v>11.920999999999999</v>
          </cell>
          <cell r="F126">
            <v>11.920999999999999</v>
          </cell>
        </row>
        <row r="127">
          <cell r="A127" t="str">
            <v>6462 ДОКТОРСКАЯ Коровино вар п/о  ОСТАНКИНО</v>
          </cell>
          <cell r="D127">
            <v>5.7859999999999996</v>
          </cell>
          <cell r="F127">
            <v>5.7859999999999996</v>
          </cell>
        </row>
        <row r="128">
          <cell r="A128" t="str">
            <v>6463 МОЛОЧНЫЕ Коровино сос п/о мгс 1*6  ОСТАНКИНО</v>
          </cell>
          <cell r="D128">
            <v>6.4119999999999999</v>
          </cell>
          <cell r="F128">
            <v>6.4119999999999999</v>
          </cell>
        </row>
        <row r="129">
          <cell r="A129" t="str">
            <v>6467 БАЛЫКОВАЯ Коровино п/к в/у  ОСТАНКИНО</v>
          </cell>
          <cell r="D129">
            <v>3.0409999999999999</v>
          </cell>
          <cell r="F129">
            <v>3.0409999999999999</v>
          </cell>
        </row>
        <row r="130">
          <cell r="A130" t="str">
            <v>6480 ВЕТЧ.С ИНДЕЙКОЙ Коровино п/о  ОСТАНКИНО</v>
          </cell>
          <cell r="D130">
            <v>11.835000000000001</v>
          </cell>
          <cell r="F130">
            <v>11.835000000000001</v>
          </cell>
        </row>
        <row r="131">
          <cell r="A131" t="str">
            <v>6504 ВЕТЧ.С ИНДЕЙКОЙ Коровино п/о 0.8кг 12шт.  ОСТАНКИНО</v>
          </cell>
          <cell r="D131">
            <v>4.8</v>
          </cell>
          <cell r="F131">
            <v>6</v>
          </cell>
        </row>
        <row r="132">
          <cell r="A132" t="str">
            <v>6509 СЕРВЕЛАТ ФИНСКИЙ ПМ в/к в/у 0,35кг 8шт.  ОСТАНКИНО</v>
          </cell>
          <cell r="D132">
            <v>9.4499999999999993</v>
          </cell>
          <cell r="F132">
            <v>27</v>
          </cell>
        </row>
        <row r="133">
          <cell r="A133" t="str">
            <v>6510 СЕРВЕЛАТ ЗЕРНИСТЫЙ ПМ в/к в/у 0.35кг  ОСТАНКИНО</v>
          </cell>
          <cell r="D133">
            <v>13.3</v>
          </cell>
          <cell r="F133">
            <v>38</v>
          </cell>
        </row>
        <row r="134">
          <cell r="A134" t="str">
            <v>6521 СЕРВЕЛАТ ФИНСКИЙ СН в/к п/о 0.6кг 6шт.  ОСТАНКИНО</v>
          </cell>
          <cell r="D134">
            <v>1.8</v>
          </cell>
          <cell r="F134">
            <v>3</v>
          </cell>
        </row>
        <row r="135">
          <cell r="A135" t="str">
            <v>6527 ШПИКАЧКИ СОЧНЫЕ ПМ сар б/о мгс 1*3 45с ОСТАНКИНО</v>
          </cell>
          <cell r="D135">
            <v>0.99199999999999999</v>
          </cell>
          <cell r="F135">
            <v>0.99199999999999999</v>
          </cell>
        </row>
        <row r="136">
          <cell r="A136" t="str">
            <v>6534 СЕРВЕЛАТ ФИНСКИЙ СН в/к п/о 0.35кг 8шт  ОСТАНКИНО</v>
          </cell>
          <cell r="D136">
            <v>15.75</v>
          </cell>
          <cell r="F136">
            <v>45</v>
          </cell>
        </row>
        <row r="137">
          <cell r="A137" t="str">
            <v>6535 СЕРВЕЛАТ ОРЕХОВЫЙ СН в/к п/о 0,35кг 8шт.  ОСТАНКИНО</v>
          </cell>
          <cell r="D137">
            <v>9.4499999999999993</v>
          </cell>
          <cell r="F137">
            <v>27</v>
          </cell>
        </row>
        <row r="138">
          <cell r="A138" t="str">
            <v>6536 СЕРВЕЛАТ ОРЕХОВЫЙ СН в/к п/о 0,6кг 6шт  ОСТАНКИНО</v>
          </cell>
          <cell r="D138">
            <v>2.4</v>
          </cell>
          <cell r="F138">
            <v>4</v>
          </cell>
        </row>
        <row r="139">
          <cell r="A139" t="str">
            <v>6562 СЕРВЕЛАТ КАРЕЛЬСКИЙ СН в/к в/у 0,28кг  ОСТАНКИНО</v>
          </cell>
          <cell r="D139">
            <v>3.36</v>
          </cell>
          <cell r="F139">
            <v>12</v>
          </cell>
        </row>
        <row r="140">
          <cell r="A140" t="str">
            <v>6563 СЛИВОЧНЫЕ СН сос п/о мгс 1*6  ОСТАНКИНО</v>
          </cell>
          <cell r="D140">
            <v>35.610999999999997</v>
          </cell>
          <cell r="F140">
            <v>35.610999999999997</v>
          </cell>
        </row>
        <row r="141">
          <cell r="A141" t="str">
            <v>6588 МОЛОЧНЫЕ ГОСТ СН сос п/о мгс 1*6  ОСТАНКИНО</v>
          </cell>
          <cell r="D141">
            <v>8.2149999999999999</v>
          </cell>
          <cell r="F141">
            <v>8.2149999999999999</v>
          </cell>
        </row>
        <row r="142">
          <cell r="A142" t="str">
            <v>6589 МОЛОЧНЫЕ ГОСТ СН сос п/о мгс 0.41кг 10шт  ОСТАНКИНО</v>
          </cell>
          <cell r="D142">
            <v>7.38</v>
          </cell>
          <cell r="F142">
            <v>18</v>
          </cell>
        </row>
        <row r="143">
          <cell r="A143" t="str">
            <v>6590 СЛИВОЧНЫЕ СН сос п/о мгс 0.41кг 10шт.  ОСТАНКИНО</v>
          </cell>
          <cell r="D143">
            <v>46.33</v>
          </cell>
          <cell r="F143">
            <v>113</v>
          </cell>
        </row>
        <row r="144">
          <cell r="A144" t="str">
            <v>6592 ДОКТОРСКАЯ СН вар п/о  ОСТАНКИНО</v>
          </cell>
          <cell r="D144">
            <v>27.117000000000001</v>
          </cell>
          <cell r="F144">
            <v>27.117000000000001</v>
          </cell>
        </row>
        <row r="145">
          <cell r="A145" t="str">
            <v>6594 МОЛОЧНАЯ СН вар п/о  ОСТАНКИНО</v>
          </cell>
          <cell r="D145">
            <v>38.377000000000002</v>
          </cell>
          <cell r="F145">
            <v>38.377000000000002</v>
          </cell>
        </row>
        <row r="146">
          <cell r="A146" t="str">
            <v>6596 РУССКАЯ СН вар п/о  ОСТАНКИНО</v>
          </cell>
          <cell r="D146">
            <v>37.664000000000001</v>
          </cell>
          <cell r="F146">
            <v>37.664000000000001</v>
          </cell>
        </row>
        <row r="147">
          <cell r="A147" t="str">
            <v>6601 ГОВЯЖЬИ СН сос п/о мгс 1*6  ОСТАНКИНО</v>
          </cell>
          <cell r="D147">
            <v>61.448</v>
          </cell>
          <cell r="F147">
            <v>61.448</v>
          </cell>
        </row>
        <row r="148">
          <cell r="A148" t="str">
            <v>6611 СЕРВЕЛАТ ФИНСКИЙ СН в/к п/о  ОСТАНКИНО</v>
          </cell>
          <cell r="D148">
            <v>3.024</v>
          </cell>
          <cell r="F148">
            <v>3.024</v>
          </cell>
        </row>
        <row r="149">
          <cell r="A149" t="str">
            <v>6612 СЕРВЕЛАТ ОРЕХОВЫЙ СН в/к п/о  ОСТАНКИНО</v>
          </cell>
          <cell r="D149">
            <v>1.792</v>
          </cell>
          <cell r="F149">
            <v>1.792</v>
          </cell>
        </row>
        <row r="150">
          <cell r="A150" t="str">
            <v>6636 БАЛЫКОВАЯ СН в/к п/о 0,35кг 8шт  ОСТАНКИНО</v>
          </cell>
          <cell r="D150">
            <v>1.4</v>
          </cell>
          <cell r="F150">
            <v>4</v>
          </cell>
        </row>
        <row r="151">
          <cell r="A151" t="str">
            <v>6637 БАЛЫКОВАЯ СН в/к п/о 0,6кг 6шт  ОСТАНКИНО</v>
          </cell>
          <cell r="D151">
            <v>4.8</v>
          </cell>
          <cell r="F151">
            <v>8</v>
          </cell>
        </row>
        <row r="152">
          <cell r="A152" t="str">
            <v>6656 ГОВЯЖЬИ СН сос п/о мгс 2*2  ОСТАНКИНО</v>
          </cell>
          <cell r="D152">
            <v>3.2519999999999998</v>
          </cell>
          <cell r="F152">
            <v>3.2519999999999998</v>
          </cell>
        </row>
        <row r="153">
          <cell r="A153" t="str">
            <v>6684 СЕРВЕЛАТ КАРЕЛЬСКИЙ ПМ в/к в/у 0,28кг  ОСТАНКИНО</v>
          </cell>
          <cell r="D153">
            <v>31.08</v>
          </cell>
          <cell r="F153">
            <v>111</v>
          </cell>
        </row>
        <row r="154">
          <cell r="A154" t="str">
            <v>6689 СЕРВЕЛАТ ОХОТНИЧИЙ ПМ в/к в/у 0,35кг 8шт  ОСТАНКИНО</v>
          </cell>
          <cell r="D154">
            <v>29.463000000000001</v>
          </cell>
          <cell r="F154">
            <v>84.18</v>
          </cell>
        </row>
        <row r="155">
          <cell r="A155" t="str">
            <v>6692 СЕРВЕЛАТ ПРИМА в/к в/у 0.28кг 8шт.  ОСТАНКИНО</v>
          </cell>
          <cell r="D155">
            <v>13.72</v>
          </cell>
          <cell r="F155">
            <v>49</v>
          </cell>
        </row>
        <row r="156">
          <cell r="A156" t="str">
            <v>Готовые чебупели острые с мясом Горячая штучка 0,3 кг зам  ПОКОМ</v>
          </cell>
          <cell r="D156">
            <v>14.4</v>
          </cell>
          <cell r="F156">
            <v>48</v>
          </cell>
        </row>
        <row r="157">
          <cell r="A157" t="str">
            <v>Готовые чебупели с ветчиной и сыром Горячая штучка 0,3кг зам  ПОКОМ</v>
          </cell>
          <cell r="D157">
            <v>17.7</v>
          </cell>
          <cell r="F157">
            <v>59</v>
          </cell>
        </row>
        <row r="158">
          <cell r="A158" t="str">
            <v>Готовые чебупели сочные с мясом ТМ Горячая штучка  0,3кг зам  ПОКОМ</v>
          </cell>
          <cell r="D158">
            <v>23.4</v>
          </cell>
          <cell r="F158">
            <v>78</v>
          </cell>
        </row>
        <row r="159">
          <cell r="A159" t="str">
            <v>Готовые чебуреки с мясом ТМ Горячая штучка 0,09 кг флоу-пак ПОКОМ</v>
          </cell>
          <cell r="D159">
            <v>0.9</v>
          </cell>
          <cell r="F159">
            <v>10</v>
          </cell>
        </row>
        <row r="160">
          <cell r="A160" t="str">
            <v>Готовые чебуреки Сочный мегачебурек.Готовые жареные.ВЕС  ПОКОМ</v>
          </cell>
          <cell r="D160">
            <v>9.94</v>
          </cell>
          <cell r="F160">
            <v>9.94</v>
          </cell>
        </row>
        <row r="161">
          <cell r="A161" t="str">
            <v>Жар-ладушки с клубникой и вишней. Жареные с начинкой.ВЕС  ПОКОМ</v>
          </cell>
          <cell r="D161">
            <v>19.8</v>
          </cell>
          <cell r="F161">
            <v>19.8</v>
          </cell>
        </row>
        <row r="162">
          <cell r="A162" t="str">
            <v>Круггетсы с сырным соусом ТМ Горячая штучка 0,25 кг зам  ПОКОМ</v>
          </cell>
          <cell r="D162">
            <v>8.25</v>
          </cell>
          <cell r="F162">
            <v>33</v>
          </cell>
        </row>
        <row r="163">
          <cell r="A163" t="str">
            <v>Круггетсы сочные ТМ Горячая штучка ТС Круггетсы 0,25 кг зам  ПОКОМ</v>
          </cell>
          <cell r="D163">
            <v>6</v>
          </cell>
          <cell r="F163">
            <v>24</v>
          </cell>
        </row>
        <row r="164">
          <cell r="A164" t="str">
            <v>Масло "Папа может" 72,5% 180 гр. Фольга   УВА  ОСТАНКИНО</v>
          </cell>
          <cell r="D164">
            <v>41.22</v>
          </cell>
          <cell r="F164">
            <v>229</v>
          </cell>
        </row>
        <row r="165">
          <cell r="A165" t="str">
            <v>Мини-сосиски в тесте "Фрайпики" 1,8кг ВЕС,  ПОКОМ</v>
          </cell>
          <cell r="D165">
            <v>3.6</v>
          </cell>
          <cell r="F165">
            <v>3.6</v>
          </cell>
        </row>
        <row r="166">
          <cell r="A166" t="str">
            <v>Мини-сосиски в тесте "Фрайпики" 3,7кг ВЕС,  ПОКОМ</v>
          </cell>
          <cell r="D166">
            <v>62.9</v>
          </cell>
          <cell r="F166">
            <v>62.9</v>
          </cell>
        </row>
        <row r="167">
          <cell r="A167" t="str">
            <v>Наггетсы Нагетосы Сочная курочка ТМ Горячая штучка 0,25 кг зам  ПОКОМ</v>
          </cell>
          <cell r="D167">
            <v>17</v>
          </cell>
          <cell r="F167">
            <v>68</v>
          </cell>
        </row>
        <row r="168">
          <cell r="A168" t="str">
            <v>Наггетсы с индейкой 0,25кг ТМ Вязанка ТС Няняггетсы Сливушки НД2 замор.  ПОКОМ</v>
          </cell>
          <cell r="D168">
            <v>45.25</v>
          </cell>
          <cell r="F168">
            <v>181</v>
          </cell>
        </row>
        <row r="169">
          <cell r="A169" t="str">
            <v>Наггетсы хрустящие п/ф ВЕС ПОКОМ</v>
          </cell>
          <cell r="D169">
            <v>130</v>
          </cell>
          <cell r="F169">
            <v>130</v>
          </cell>
        </row>
        <row r="170">
          <cell r="A170" t="str">
            <v>Пельмени Grandmeni со сливочным маслом Горячая штучка 0,75 кг ПОКОМ</v>
          </cell>
          <cell r="D170">
            <v>26.25</v>
          </cell>
          <cell r="F170">
            <v>35</v>
          </cell>
        </row>
        <row r="171">
          <cell r="A171" t="str">
            <v>Пельмени Бигбули с мясом, Горячая штучка 0,9кг  ПОКОМ</v>
          </cell>
          <cell r="D171">
            <v>18</v>
          </cell>
          <cell r="F171">
            <v>20</v>
          </cell>
        </row>
        <row r="172">
          <cell r="A172" t="str">
            <v>Пельмени Бугбули со сливочным маслом ТМ Горячая штучка БУЛЬМЕНИ 0,43 кг  ПОКОМ</v>
          </cell>
          <cell r="D172">
            <v>1.29</v>
          </cell>
          <cell r="F172">
            <v>3</v>
          </cell>
        </row>
        <row r="173">
          <cell r="A173" t="str">
            <v>Пельмени Бульмени с говядиной и свининой Горячая шт. 0,9 кг  ПОКОМ</v>
          </cell>
          <cell r="D173">
            <v>63.9</v>
          </cell>
          <cell r="F173">
            <v>71</v>
          </cell>
        </row>
        <row r="174">
          <cell r="A174" t="str">
            <v>Пельмени Бульмени с говядиной и свининой Горячая штучка 0,43  ПОКОМ</v>
          </cell>
          <cell r="D174">
            <v>14.19</v>
          </cell>
          <cell r="F174">
            <v>33</v>
          </cell>
        </row>
        <row r="175">
          <cell r="A175" t="str">
            <v>Пельмени Бульмени с говядиной и свининой Наваристые Горячая штучка ВЕС  ПОКОМ</v>
          </cell>
          <cell r="D175">
            <v>220</v>
          </cell>
          <cell r="F175">
            <v>220</v>
          </cell>
        </row>
        <row r="176">
          <cell r="A176" t="str">
            <v>Пельмени Бульмени со сливочным маслом Горячая штучка 0,9 кг  ПОКОМ</v>
          </cell>
          <cell r="D176">
            <v>86.4</v>
          </cell>
          <cell r="F176">
            <v>96</v>
          </cell>
        </row>
        <row r="177">
          <cell r="A177" t="str">
            <v>Пельмени Бульмени со сливочным маслом ТМ Горячая шт. 0,43 кг  ПОКОМ</v>
          </cell>
          <cell r="D177">
            <v>12.47</v>
          </cell>
          <cell r="F177">
            <v>29</v>
          </cell>
        </row>
        <row r="178">
          <cell r="A178" t="str">
            <v>Пельмени Мясорубские ТМ Стародворье фоу-пак равиоли 0,7 кг.  Поком</v>
          </cell>
          <cell r="D178">
            <v>9.8000000000000007</v>
          </cell>
          <cell r="F178">
            <v>14</v>
          </cell>
        </row>
        <row r="179">
          <cell r="A179" t="str">
            <v>Пельмени отборные  с говядиной и свининой 0,43кг  Поком</v>
          </cell>
          <cell r="D179">
            <v>0.86</v>
          </cell>
          <cell r="F179">
            <v>2</v>
          </cell>
        </row>
        <row r="180">
          <cell r="A180" t="str">
            <v>Пельмени Отборные из свинины и говядины 0,9 кг ТМ Стародворье ТС Медвежье ушко  ПОКОМ</v>
          </cell>
          <cell r="D180">
            <v>64.8</v>
          </cell>
          <cell r="F180">
            <v>72</v>
          </cell>
        </row>
        <row r="181">
          <cell r="A181" t="str">
            <v>Пельмени отборные с говядиной 0,43кг Поком</v>
          </cell>
          <cell r="D181">
            <v>0.43</v>
          </cell>
          <cell r="F181">
            <v>1</v>
          </cell>
        </row>
        <row r="182">
          <cell r="A182" t="str">
            <v>Пельмени Отборные с говядиной 0,9 кг НОВА ТМ Стародворье ТС Медвежье ушко  ПОКОМ</v>
          </cell>
          <cell r="D182">
            <v>1.8</v>
          </cell>
          <cell r="F182">
            <v>2</v>
          </cell>
        </row>
        <row r="183">
          <cell r="A183" t="str">
            <v>Пельмени С говядиной и свининой, ВЕС, ТМ Славница сфера пуговки  ПОКОМ</v>
          </cell>
          <cell r="D183">
            <v>190</v>
          </cell>
          <cell r="F183">
            <v>190</v>
          </cell>
        </row>
        <row r="184">
          <cell r="A184" t="str">
            <v>Пельмени Сочные стародв. сфера 0,43кг  Поком</v>
          </cell>
          <cell r="D184">
            <v>0.86</v>
          </cell>
          <cell r="F184">
            <v>2</v>
          </cell>
        </row>
        <row r="185">
          <cell r="A185" t="str">
            <v>Пельмени Сочные сфера 0,9 кг ТМ Стародворье ПОКОМ</v>
          </cell>
          <cell r="D185">
            <v>5.4</v>
          </cell>
          <cell r="F185">
            <v>6</v>
          </cell>
        </row>
        <row r="186">
          <cell r="A186" t="str">
            <v>Пельменини Бигбули со слив.маслом 0,9 кг   Поком</v>
          </cell>
          <cell r="D186">
            <v>9.9</v>
          </cell>
          <cell r="F186">
            <v>11</v>
          </cell>
        </row>
        <row r="187">
          <cell r="A187" t="str">
            <v>Сыр Папа Может Гауда  45% 200гр     Останкино</v>
          </cell>
          <cell r="D187">
            <v>9.8000000000000007</v>
          </cell>
          <cell r="F187">
            <v>49</v>
          </cell>
        </row>
        <row r="188">
          <cell r="A188" t="str">
            <v>Сыр Папа Может Гауда  45% вес     Останкино</v>
          </cell>
          <cell r="D188">
            <v>12.734999999999999</v>
          </cell>
          <cell r="F188">
            <v>12.734999999999999</v>
          </cell>
        </row>
        <row r="189">
          <cell r="A189" t="str">
            <v>Сыр Папа Может Голландский  45% 200гр     Останкино</v>
          </cell>
          <cell r="D189">
            <v>15.2</v>
          </cell>
          <cell r="F189">
            <v>76</v>
          </cell>
        </row>
        <row r="190">
          <cell r="A190" t="str">
            <v>Сыр Папа Может Голландский  45% вес      Останкино</v>
          </cell>
          <cell r="D190">
            <v>68.63</v>
          </cell>
          <cell r="F190">
            <v>68.63</v>
          </cell>
        </row>
        <row r="191">
          <cell r="A191" t="str">
            <v>Сыр Папа Может Министерский 45% 200г  Останкино</v>
          </cell>
          <cell r="D191">
            <v>2.6</v>
          </cell>
          <cell r="F191">
            <v>13</v>
          </cell>
        </row>
        <row r="192">
          <cell r="A192" t="str">
            <v>Сыр Папа Может Папин Завтрак 50% 200г  Останкино</v>
          </cell>
          <cell r="D192">
            <v>3</v>
          </cell>
          <cell r="F192">
            <v>15</v>
          </cell>
        </row>
        <row r="193">
          <cell r="A193" t="str">
            <v>Сыр Папа Может Российский  50% 200гр    Останкино</v>
          </cell>
          <cell r="D193">
            <v>15.6</v>
          </cell>
          <cell r="F193">
            <v>78</v>
          </cell>
        </row>
        <row r="194">
          <cell r="A194" t="str">
            <v>Сыр Папа Может Российский  50% вес    Останкино</v>
          </cell>
          <cell r="D194">
            <v>136.96100000000001</v>
          </cell>
          <cell r="F194">
            <v>136.96100000000001</v>
          </cell>
        </row>
        <row r="195">
          <cell r="A195" t="str">
            <v>Сыр Папа Может Российский 50%, нарезка 125г  Останкино</v>
          </cell>
          <cell r="D195">
            <v>0.375</v>
          </cell>
          <cell r="F195">
            <v>3</v>
          </cell>
        </row>
        <row r="196">
          <cell r="A196" t="str">
            <v>Сыр Папа Может Сливочный со вкусом.топл.молока 50% вес (=3,5кг)  Останкино</v>
          </cell>
          <cell r="D196">
            <v>56.146000000000001</v>
          </cell>
          <cell r="F196">
            <v>56.146000000000001</v>
          </cell>
        </row>
        <row r="197">
          <cell r="A197" t="str">
            <v>Сыр Папа Может Тильзитер   45% 200гр     Останкино</v>
          </cell>
          <cell r="D197">
            <v>13</v>
          </cell>
          <cell r="F197">
            <v>65</v>
          </cell>
        </row>
        <row r="198">
          <cell r="A198" t="str">
            <v>Сыр Папа Может Тильзитер   45% вес      Останкино</v>
          </cell>
          <cell r="D198">
            <v>31.64</v>
          </cell>
          <cell r="F198">
            <v>31.64</v>
          </cell>
        </row>
        <row r="199">
          <cell r="A199" t="str">
            <v>Сыр Папа Может Тильзитер 50%, нарезка 125г  Останкино</v>
          </cell>
          <cell r="D199">
            <v>0.125</v>
          </cell>
          <cell r="F199">
            <v>1</v>
          </cell>
        </row>
        <row r="200">
          <cell r="A200" t="str">
            <v>Сыр Папа Может Эдам 45% вес (=3,5кг)  Останкино</v>
          </cell>
          <cell r="D200">
            <v>35.683</v>
          </cell>
          <cell r="F200">
            <v>35.683</v>
          </cell>
        </row>
        <row r="201">
          <cell r="A201" t="str">
            <v>Сыр Плавленый Сливочный Папа Может 55% 190гр  Останкино</v>
          </cell>
          <cell r="D201">
            <v>5.89</v>
          </cell>
          <cell r="F201">
            <v>31</v>
          </cell>
        </row>
        <row r="202">
          <cell r="A202" t="str">
            <v>Сыч/Прод Коровино Российский 50% 200г НОВАЯ СЗМЖ  ОСТАНКИНО</v>
          </cell>
          <cell r="D202">
            <v>4</v>
          </cell>
          <cell r="F202">
            <v>20</v>
          </cell>
        </row>
        <row r="203">
          <cell r="A203" t="str">
            <v>Сыч/Прод Коровино Российский Оригин 50% ВЕС НОВАЯ (5 кг)  ОСТАНКИНО</v>
          </cell>
          <cell r="D203">
            <v>161.41800000000001</v>
          </cell>
          <cell r="F203">
            <v>161.41800000000001</v>
          </cell>
        </row>
        <row r="204">
          <cell r="A204" t="str">
            <v>Сыч/Прод Коровино Тильзитер 50% 200г НОВАЯ СЗМЖ  ОСТАНКИНО</v>
          </cell>
          <cell r="D204">
            <v>8.8000000000000007</v>
          </cell>
          <cell r="F204">
            <v>44</v>
          </cell>
        </row>
        <row r="205">
          <cell r="A205" t="str">
            <v>Сыч/Прод Коровино Тильзитер Оригин 50% ВЕС (5 кг брус) СЗМЖ  ОСТАНКИНО</v>
          </cell>
          <cell r="D205">
            <v>19.423999999999999</v>
          </cell>
          <cell r="F205">
            <v>19.423999999999999</v>
          </cell>
        </row>
        <row r="206">
          <cell r="A206" t="str">
            <v>Сыч/Прод Коровино Тильзитер Оригин 50% ВЕС НОВАЯ (5 кг брус) СЗМЖ  ОСТАНКИНО</v>
          </cell>
          <cell r="D206">
            <v>566.64800000000002</v>
          </cell>
          <cell r="F206">
            <v>566.64800000000002</v>
          </cell>
        </row>
        <row r="207">
          <cell r="A207" t="str">
            <v>Фрай-пицца с ветчиной и грибами 3,0 кг. ВЕС.  ПОКОМ</v>
          </cell>
          <cell r="D207">
            <v>21</v>
          </cell>
          <cell r="F207">
            <v>21</v>
          </cell>
        </row>
        <row r="208">
          <cell r="A208" t="str">
            <v>Хотстеры ТМ Горячая штучка ТС Хотстеры 0,25 кг зам  ПОКОМ</v>
          </cell>
          <cell r="D208">
            <v>8</v>
          </cell>
          <cell r="F208">
            <v>32</v>
          </cell>
        </row>
        <row r="209">
          <cell r="A209" t="str">
            <v>Хрустящие крылышки ТМ Горячая штучка 0,3 кг зам  ПОКОМ</v>
          </cell>
          <cell r="D209">
            <v>0.9</v>
          </cell>
          <cell r="F209">
            <v>3</v>
          </cell>
        </row>
        <row r="210">
          <cell r="A210" t="str">
            <v>Хрустящие крылышки. В панировке куриные жареные.ВЕС  ПОКОМ</v>
          </cell>
          <cell r="D210">
            <v>28.2</v>
          </cell>
          <cell r="F210">
            <v>28.2</v>
          </cell>
        </row>
        <row r="211">
          <cell r="A211" t="str">
            <v>Чебупай сочное яблоко ТМ Горячая штучка ТС Чебупай 0,2 кг УВС.  зам  ПОКОМ</v>
          </cell>
          <cell r="D211">
            <v>5.2</v>
          </cell>
          <cell r="F211">
            <v>26</v>
          </cell>
        </row>
        <row r="212">
          <cell r="A212" t="str">
            <v>Чебупай спелая вишня ТМ Горячая штучка ТС Чебупай 0,2 кг УВС. зам  ПОКОМ</v>
          </cell>
          <cell r="D212">
            <v>7.4</v>
          </cell>
          <cell r="F212">
            <v>37</v>
          </cell>
        </row>
        <row r="213">
          <cell r="A213" t="str">
            <v>Чебупицца курочка по-итальянски Горячая штучка 0,25 кг зам  ПОКОМ</v>
          </cell>
          <cell r="D213">
            <v>21.75</v>
          </cell>
          <cell r="F213">
            <v>87</v>
          </cell>
        </row>
        <row r="214">
          <cell r="A214" t="str">
            <v>Чебупицца Пепперони ТМ Горячая штучка ТС Чебупицца 0.25кг зам  ПОКОМ</v>
          </cell>
          <cell r="D214">
            <v>19.25</v>
          </cell>
          <cell r="F214">
            <v>77</v>
          </cell>
        </row>
        <row r="215">
          <cell r="A215" t="str">
            <v>Чебуреки Мясные вес 2,7 кг Кулинарные изделия мясосодержащие рубленые в тесте жарен  ПОКОМ</v>
          </cell>
          <cell r="D215">
            <v>83.7</v>
          </cell>
          <cell r="F215">
            <v>83.7</v>
          </cell>
        </row>
        <row r="216">
          <cell r="A216" t="str">
            <v>Чебуреки сочные, ВЕС, куриные жарен. зам  ПОКОМ</v>
          </cell>
          <cell r="D216">
            <v>255</v>
          </cell>
          <cell r="F216">
            <v>255</v>
          </cell>
        </row>
        <row r="217">
          <cell r="A217" t="str">
            <v>Чебуречище горячая штучка 0,14кг Поком</v>
          </cell>
          <cell r="D217">
            <v>8.1199999999999992</v>
          </cell>
          <cell r="F217">
            <v>58</v>
          </cell>
        </row>
        <row r="218">
          <cell r="A218" t="str">
            <v>Итого</v>
          </cell>
          <cell r="D218">
            <v>23012.143</v>
          </cell>
          <cell r="F218">
            <v>27350.575000000001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31.08.2023 - 06.09.2023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Партнер...; Останкино ООО; ПОКОМ Логистический Партнер"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102</v>
          </cell>
          <cell r="F7">
            <v>204</v>
          </cell>
        </row>
        <row r="8">
          <cell r="A8" t="str">
            <v>043  Ветчина Нежная ТМ Особый рецепт, п/а, 0,4кг    ПОКОМ</v>
          </cell>
          <cell r="D8">
            <v>256</v>
          </cell>
          <cell r="F8">
            <v>640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40.799999999999997</v>
          </cell>
          <cell r="F9">
            <v>240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102.6</v>
          </cell>
          <cell r="F10">
            <v>228</v>
          </cell>
        </row>
        <row r="11">
          <cell r="A11" t="str">
            <v>059  Колбаса Докторская по-стародворски  0.5 кг, ПОКОМ</v>
          </cell>
          <cell r="D11">
            <v>220</v>
          </cell>
          <cell r="F11">
            <v>440</v>
          </cell>
        </row>
        <row r="12">
          <cell r="A12" t="str">
            <v>060  Колбаса Докторская стародворская  0,5 кг,ПОКОМ</v>
          </cell>
          <cell r="D12">
            <v>250</v>
          </cell>
          <cell r="F12">
            <v>500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90</v>
          </cell>
          <cell r="F13">
            <v>300</v>
          </cell>
        </row>
        <row r="14">
          <cell r="A14" t="str">
            <v>064  Колбаса Молочная Дугушка, вектор 0,4 кг, ТМ Стародворье  ПОКОМ</v>
          </cell>
          <cell r="D14">
            <v>398.4</v>
          </cell>
          <cell r="F14">
            <v>996</v>
          </cell>
        </row>
        <row r="15">
          <cell r="A15" t="str">
            <v>084  Колбаски Баварские копченые, NDX в МГС 0,28 кг, ТМ Стародворье  ПОКОМ</v>
          </cell>
          <cell r="D15">
            <v>33.6</v>
          </cell>
          <cell r="F15">
            <v>120</v>
          </cell>
        </row>
        <row r="16">
          <cell r="A16" t="str">
            <v>091  Сардельки Баварские, МГС 0.38кг, ТМ Стародворье  ПОКОМ</v>
          </cell>
          <cell r="D16">
            <v>232.56</v>
          </cell>
          <cell r="F16">
            <v>612</v>
          </cell>
        </row>
        <row r="17">
          <cell r="A17" t="str">
            <v>092  Сосиски Баварские с сыром,  0.42кг,ПОКОМ</v>
          </cell>
          <cell r="D17">
            <v>589.67999999999995</v>
          </cell>
          <cell r="F17">
            <v>1404</v>
          </cell>
        </row>
        <row r="18">
          <cell r="A18" t="str">
            <v>096  Сосиски Баварские,  0.42кг,ПОКОМ</v>
          </cell>
          <cell r="D18">
            <v>1260</v>
          </cell>
          <cell r="F18">
            <v>3000</v>
          </cell>
        </row>
        <row r="19">
          <cell r="A19" t="str">
            <v>100  Сосиски Баварушки, 0.6кг, БАВАРУШКА ПОКОМ</v>
          </cell>
          <cell r="D19">
            <v>144</v>
          </cell>
          <cell r="F19">
            <v>240</v>
          </cell>
        </row>
        <row r="20">
          <cell r="A20" t="str">
            <v>108  Сосиски С сыром,  0.42кг,ядрена копоть ПОКОМ</v>
          </cell>
          <cell r="D20">
            <v>70.56</v>
          </cell>
          <cell r="F20">
            <v>168</v>
          </cell>
        </row>
        <row r="21">
          <cell r="A21" t="str">
            <v>114  Сосиски Филейбургские с филе сочного окорока, 0,55 кг, БАВАРУШКА ПОКОМ</v>
          </cell>
          <cell r="D21">
            <v>167.2</v>
          </cell>
          <cell r="F21">
            <v>304</v>
          </cell>
        </row>
        <row r="22">
          <cell r="A22" t="str">
            <v>115  Колбаса Салями Филейбургская зернистая, в/у 0,35 кг срез, БАВАРУШКА ПОКОМ</v>
          </cell>
          <cell r="D22">
            <v>96.6</v>
          </cell>
          <cell r="F22">
            <v>276</v>
          </cell>
        </row>
        <row r="23">
          <cell r="A23" t="str">
            <v>117  Колбаса Сервелат Филейбургский с ароматными пряностями, в/у 0,35 кг срез, БАВАРУШКА ПОКОМ</v>
          </cell>
          <cell r="D23">
            <v>96.6</v>
          </cell>
          <cell r="F23">
            <v>276</v>
          </cell>
        </row>
        <row r="24">
          <cell r="A24" t="str">
            <v>118  Колбаса Сервелат Филейбургский с филе сочного окорока, в/у 0,35 кг срез, БАВАРУШКА ПОКОМ</v>
          </cell>
          <cell r="D24">
            <v>105</v>
          </cell>
          <cell r="F24">
            <v>300</v>
          </cell>
        </row>
        <row r="25">
          <cell r="A25" t="str">
            <v>248  Сардельки Сочные ТМ Особый рецепт,   ПОКОМ</v>
          </cell>
          <cell r="D25">
            <v>141.136</v>
          </cell>
          <cell r="F25">
            <v>141.136</v>
          </cell>
        </row>
        <row r="26">
          <cell r="A26" t="str">
            <v>273  Сосиски Сочинки с сочной грудинкой, МГС 0.4кг,   ПОКОМ</v>
          </cell>
          <cell r="D26">
            <v>288</v>
          </cell>
          <cell r="F26">
            <v>720</v>
          </cell>
        </row>
        <row r="27">
          <cell r="A27" t="str">
            <v>276  Колбаса Сливушка ТМ Вязанка в оболочке полиамид 0,45 кг  ПОКОМ</v>
          </cell>
          <cell r="D27">
            <v>225</v>
          </cell>
          <cell r="F27">
            <v>500</v>
          </cell>
        </row>
        <row r="28">
          <cell r="A28" t="str">
            <v>302  Сосиски Сочинки по-баварски,  0.4кг, ТМ Стародворье  ПОКОМ</v>
          </cell>
          <cell r="D28">
            <v>43.2</v>
          </cell>
          <cell r="F28">
            <v>108</v>
          </cell>
        </row>
        <row r="29">
          <cell r="A29" t="str">
            <v>319  Колбаса вареная Филейская ТМ Вязанка ТС Классическая, 0,45 кг. ПОКОМ</v>
          </cell>
          <cell r="D29">
            <v>252</v>
          </cell>
          <cell r="F29">
            <v>560</v>
          </cell>
        </row>
        <row r="30">
          <cell r="A30" t="str">
            <v>320 Сосиски Сочинки ТМ Стародворье с сочным окороком в оболочке полиамид в модиф газ 0,4 кг  ПОКОМ</v>
          </cell>
          <cell r="D30">
            <v>288</v>
          </cell>
          <cell r="F30">
            <v>720</v>
          </cell>
        </row>
        <row r="31">
          <cell r="A31" t="str">
            <v>325 Колбаса Сервелат Мясорубский ТМ Стародворье с мелкорубленным окороком 0,35 кг  ПОКОМ</v>
          </cell>
          <cell r="D31">
            <v>252</v>
          </cell>
          <cell r="F31">
            <v>720</v>
          </cell>
        </row>
        <row r="32">
          <cell r="A32" t="str">
            <v>340 Ветчина Запекуша с сочным окороком ТМ Стародворские колбасы ТС Вязанка в обо 0,42 кг. ПОКОМ</v>
          </cell>
          <cell r="D32">
            <v>151.19999999999999</v>
          </cell>
          <cell r="F32">
            <v>360</v>
          </cell>
        </row>
        <row r="33">
          <cell r="A33" t="str">
            <v>342 Колбаса вареная Филейбургская ТМ Баварушка ТС Баварушка в оболочке вектор 0,45 кг  ПОКОМ</v>
          </cell>
          <cell r="D33">
            <v>151.19999999999999</v>
          </cell>
          <cell r="F33">
            <v>336</v>
          </cell>
        </row>
        <row r="34">
          <cell r="A34" t="str">
            <v>343 Колбаса Докторская оригинальная ТМ Особый рецепт в оболочке полиамид 0,4 кг.  ПОКОМ</v>
          </cell>
          <cell r="D34">
            <v>440</v>
          </cell>
          <cell r="F34">
            <v>1100</v>
          </cell>
        </row>
        <row r="35">
          <cell r="A35" t="str">
            <v>344 Колбаса Салями Финская ТМ Стародворски колбасы ТС Вязанка в оболочке фиброуз в вак 0,35 кг ПОКОМ</v>
          </cell>
          <cell r="D35">
            <v>123.2</v>
          </cell>
          <cell r="F35">
            <v>352</v>
          </cell>
        </row>
        <row r="36">
          <cell r="A36" t="str">
            <v>346 Колбаса Сервелат Филейбургский с копченой грудинкой ТМ Баварушка в оболов/у 0,35 кг срез  ПОКОМ</v>
          </cell>
          <cell r="D36">
            <v>105</v>
          </cell>
          <cell r="F36">
            <v>300</v>
          </cell>
        </row>
        <row r="37">
          <cell r="A37" t="str">
            <v>350 Сосиски Молокуши миникушай ТМ Вязанка в оболочке амицел в модифиц газовой среде 0,45 кг  Поком</v>
          </cell>
          <cell r="D37">
            <v>361.8</v>
          </cell>
          <cell r="F37">
            <v>804</v>
          </cell>
        </row>
        <row r="38">
          <cell r="A38" t="str">
            <v>351 Сосиски Филейбургские с грудкой ТМ Баварушка в оболо амицел в моди газовой среде 0,33 кг  Поком</v>
          </cell>
          <cell r="D38">
            <v>35.64</v>
          </cell>
          <cell r="F38">
            <v>108</v>
          </cell>
        </row>
        <row r="39">
          <cell r="A39" t="str">
            <v>355 Сос Молочные для завтрака ОР полиамид мгс 0,4 кг НД СК  ПОКОМ</v>
          </cell>
          <cell r="D39">
            <v>168</v>
          </cell>
          <cell r="F39">
            <v>420</v>
          </cell>
        </row>
        <row r="40">
          <cell r="A40" t="str">
            <v>367 Вареные колбасы Молокуша Вязанка Фикс.вес 0,45 п/а Вязанка  ПОКОМ</v>
          </cell>
          <cell r="D40">
            <v>540</v>
          </cell>
          <cell r="F40">
            <v>1200</v>
          </cell>
        </row>
        <row r="41">
          <cell r="A41" t="str">
            <v>Сыч/Прод Коровино Российский 50% 200г НОВАЯ СЗМЖ  ОСТАНКИНО</v>
          </cell>
          <cell r="D41">
            <v>63.6</v>
          </cell>
          <cell r="F41">
            <v>318</v>
          </cell>
        </row>
        <row r="42">
          <cell r="A42" t="str">
            <v>Сыч/Прод Коровино Российский Оригин 50% ВЕС НОВАЯ (5 кг)  ОСТАНКИНО</v>
          </cell>
          <cell r="D42">
            <v>131.91</v>
          </cell>
          <cell r="F42">
            <v>131.91</v>
          </cell>
        </row>
        <row r="43">
          <cell r="A43" t="str">
            <v>Сыч/Прод Коровино Тильзитер 50% 200г НОВАЯ СЗМЖ  ОСТАНКИНО</v>
          </cell>
          <cell r="D43">
            <v>57.6</v>
          </cell>
          <cell r="F43">
            <v>288</v>
          </cell>
        </row>
        <row r="44">
          <cell r="A44" t="str">
            <v>Сыч/Прод Коровино Тильзитер Оригин 50% ВЕС НОВАЯ (5 кг брус) СЗМЖ  ОСТАНКИНО</v>
          </cell>
          <cell r="D44">
            <v>131.24199999999999</v>
          </cell>
          <cell r="F44">
            <v>131.24199999999999</v>
          </cell>
        </row>
        <row r="45">
          <cell r="A45" t="str">
            <v>Итого</v>
          </cell>
          <cell r="D45">
            <v>8205.3279999999995</v>
          </cell>
          <cell r="F45">
            <v>19566.288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97"/>
  <sheetViews>
    <sheetView tabSelected="1" workbookViewId="0">
      <pane ySplit="5" topLeftCell="A75" activePane="bottomLeft" state="frozen"/>
      <selection pane="bottomLeft" activeCell="A90" sqref="A90:XFD90"/>
    </sheetView>
  </sheetViews>
  <sheetFormatPr defaultColWidth="10.5" defaultRowHeight="11.45" customHeight="1" outlineLevelRow="2" x14ac:dyDescent="0.2"/>
  <cols>
    <col min="1" max="1" width="73.1640625" style="1" customWidth="1"/>
    <col min="2" max="2" width="4.1640625" style="1" customWidth="1"/>
    <col min="3" max="6" width="8.1640625" style="1" customWidth="1"/>
    <col min="7" max="7" width="5" style="13" customWidth="1"/>
    <col min="8" max="9" width="2" style="2" customWidth="1"/>
    <col min="10" max="11" width="7.5" style="2" customWidth="1"/>
    <col min="12" max="14" width="6.6640625" style="2" customWidth="1"/>
    <col min="15" max="15" width="6.5" style="2" customWidth="1"/>
    <col min="16" max="16" width="3.33203125" style="2" customWidth="1"/>
    <col min="17" max="18" width="2.6640625" style="2" customWidth="1"/>
    <col min="19" max="19" width="10.33203125" style="2" customWidth="1"/>
    <col min="20" max="23" width="4.83203125" style="2" customWidth="1"/>
    <col min="24" max="26" width="8.6640625" style="2" customWidth="1"/>
    <col min="27" max="28" width="10.5" style="2"/>
    <col min="29" max="31" width="3" style="2" customWidth="1"/>
    <col min="32" max="16384" width="10.5" style="2"/>
  </cols>
  <sheetData>
    <row r="1" spans="1:31" ht="12.95" customHeight="1" outlineLevel="1" x14ac:dyDescent="0.2">
      <c r="A1" s="3" t="s">
        <v>0</v>
      </c>
      <c r="P1" s="2">
        <v>2.1</v>
      </c>
    </row>
    <row r="2" spans="1:31" ht="12.95" customHeight="1" outlineLevel="1" x14ac:dyDescent="0.2">
      <c r="A2" s="3"/>
    </row>
    <row r="3" spans="1:31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101</v>
      </c>
      <c r="H3" s="10" t="s">
        <v>102</v>
      </c>
      <c r="I3" s="10" t="s">
        <v>103</v>
      </c>
      <c r="J3" s="10" t="s">
        <v>104</v>
      </c>
      <c r="K3" s="10" t="s">
        <v>105</v>
      </c>
      <c r="L3" s="10" t="s">
        <v>106</v>
      </c>
      <c r="M3" s="10" t="s">
        <v>106</v>
      </c>
      <c r="N3" s="10" t="s">
        <v>106</v>
      </c>
      <c r="O3" s="10" t="s">
        <v>107</v>
      </c>
      <c r="P3" s="10" t="s">
        <v>108</v>
      </c>
      <c r="Q3" s="10" t="s">
        <v>109</v>
      </c>
      <c r="R3" s="10" t="s">
        <v>110</v>
      </c>
      <c r="S3" s="10" t="s">
        <v>106</v>
      </c>
      <c r="T3" s="10" t="s">
        <v>111</v>
      </c>
      <c r="U3" s="10" t="s">
        <v>112</v>
      </c>
      <c r="V3" s="10" t="s">
        <v>113</v>
      </c>
      <c r="W3" s="10" t="s">
        <v>105</v>
      </c>
      <c r="X3" s="11" t="s">
        <v>114</v>
      </c>
      <c r="Y3" s="11" t="s">
        <v>115</v>
      </c>
      <c r="Z3" s="11" t="s">
        <v>119</v>
      </c>
      <c r="AA3" s="10" t="s">
        <v>116</v>
      </c>
      <c r="AB3" s="10" t="s">
        <v>117</v>
      </c>
      <c r="AC3" s="10"/>
      <c r="AD3" s="10"/>
      <c r="AE3" s="10"/>
    </row>
    <row r="4" spans="1:31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 t="s">
        <v>118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 t="s">
        <v>108</v>
      </c>
      <c r="AC4" s="10"/>
      <c r="AD4" s="10"/>
      <c r="AE4" s="10"/>
    </row>
    <row r="5" spans="1:31" ht="11.1" customHeight="1" x14ac:dyDescent="0.2">
      <c r="A5" s="5"/>
      <c r="B5" s="5"/>
      <c r="C5" s="6"/>
      <c r="D5" s="6"/>
      <c r="E5" s="12">
        <f t="shared" ref="E5:F5" si="0">SUM(E6:E251)</f>
        <v>40950.576000000008</v>
      </c>
      <c r="F5" s="12">
        <f t="shared" si="0"/>
        <v>34938.416999999979</v>
      </c>
      <c r="G5" s="9"/>
      <c r="H5" s="12">
        <f t="shared" ref="H5:S5" si="1">SUM(H6:H251)</f>
        <v>0</v>
      </c>
      <c r="I5" s="12">
        <f t="shared" si="1"/>
        <v>0</v>
      </c>
      <c r="J5" s="12">
        <f t="shared" si="1"/>
        <v>20899.323999999997</v>
      </c>
      <c r="K5" s="12">
        <f t="shared" si="1"/>
        <v>18697.135999999999</v>
      </c>
      <c r="L5" s="12">
        <f t="shared" si="1"/>
        <v>0</v>
      </c>
      <c r="M5" s="12">
        <f t="shared" si="1"/>
        <v>0</v>
      </c>
      <c r="N5" s="12">
        <f t="shared" si="1"/>
        <v>0</v>
      </c>
      <c r="O5" s="12">
        <f t="shared" si="1"/>
        <v>4179.8648000000003</v>
      </c>
      <c r="P5" s="12">
        <f t="shared" si="1"/>
        <v>8776.0360800000035</v>
      </c>
      <c r="Q5" s="12">
        <f t="shared" si="1"/>
        <v>0</v>
      </c>
      <c r="R5" s="12">
        <f t="shared" si="1"/>
        <v>0</v>
      </c>
      <c r="S5" s="12">
        <f t="shared" si="1"/>
        <v>8745</v>
      </c>
      <c r="T5" s="10"/>
      <c r="U5" s="10"/>
      <c r="V5" s="10"/>
      <c r="W5" s="10"/>
      <c r="X5" s="12">
        <f>SUM(X6:X251)</f>
        <v>5015.9922000000015</v>
      </c>
      <c r="Y5" s="12">
        <f>SUM(Y6:Y251)</f>
        <v>5040.0739999999996</v>
      </c>
      <c r="Z5" s="12">
        <f>SUM(Z6:Z251)</f>
        <v>6577.5669999999982</v>
      </c>
      <c r="AA5" s="10"/>
      <c r="AB5" s="12">
        <f>SUM(AB6:AB251)</f>
        <v>7801.95</v>
      </c>
      <c r="AC5" s="12">
        <f>SUM(AC6:AC251)</f>
        <v>0</v>
      </c>
      <c r="AD5" s="12">
        <f>SUM(AD6:AD251)</f>
        <v>0</v>
      </c>
      <c r="AE5" s="12">
        <f>SUM(AE6:AE251)</f>
        <v>0</v>
      </c>
    </row>
    <row r="6" spans="1:31" ht="11.1" customHeight="1" outlineLevel="2" x14ac:dyDescent="0.2">
      <c r="A6" s="7" t="s">
        <v>8</v>
      </c>
      <c r="B6" s="7" t="s">
        <v>9</v>
      </c>
      <c r="C6" s="8">
        <v>266.678</v>
      </c>
      <c r="D6" s="8">
        <v>128.23500000000001</v>
      </c>
      <c r="E6" s="8">
        <f>VLOOKUP(A6,[1]TDSheet!$D:$J,7,0)</f>
        <v>122.584</v>
      </c>
      <c r="F6" s="8">
        <v>272.32900000000001</v>
      </c>
      <c r="G6" s="13">
        <f>VLOOKUP(A6,[2]TDSheet!$A:$G,7,0)</f>
        <v>1</v>
      </c>
      <c r="J6" s="2">
        <f>VLOOKUP(A6,[3]TDSheet!$A:$G,6,0)</f>
        <v>103.60899999999999</v>
      </c>
      <c r="O6" s="2">
        <f>J6/5</f>
        <v>20.721799999999998</v>
      </c>
      <c r="P6" s="19">
        <f>O6*$P$1</f>
        <v>43.515779999999999</v>
      </c>
      <c r="Q6" s="19"/>
      <c r="R6" s="19"/>
      <c r="S6" s="19">
        <v>45</v>
      </c>
      <c r="X6" s="2">
        <f>VLOOKUP(A6,[2]TDSheet!$A:$Y,25,0)</f>
        <v>42.249600000000001</v>
      </c>
      <c r="Y6" s="2">
        <f>VLOOKUP(A6,[2]TDSheet!$A:$Z,26,0)</f>
        <v>1.351</v>
      </c>
      <c r="Z6" s="2">
        <f>VLOOKUP(A6,[2]TDSheet!$A:$O,15,0)</f>
        <v>33.500399999999999</v>
      </c>
      <c r="AB6" s="2">
        <f>S6*G6</f>
        <v>45</v>
      </c>
    </row>
    <row r="7" spans="1:31" ht="11.1" customHeight="1" outlineLevel="2" x14ac:dyDescent="0.2">
      <c r="A7" s="7" t="s">
        <v>10</v>
      </c>
      <c r="B7" s="7" t="s">
        <v>9</v>
      </c>
      <c r="C7" s="8">
        <v>6.7069999999999999</v>
      </c>
      <c r="D7" s="8">
        <v>534.03800000000001</v>
      </c>
      <c r="E7" s="8">
        <f>VLOOKUP(A7,[1]TDSheet!$D:$J,7,0)</f>
        <v>256.65499999999997</v>
      </c>
      <c r="F7" s="8">
        <v>284.08999999999997</v>
      </c>
      <c r="G7" s="13">
        <f>VLOOKUP(A7,[2]TDSheet!$A:$G,7,0)</f>
        <v>1</v>
      </c>
      <c r="J7" s="2">
        <f>VLOOKUP(A7,[3]TDSheet!$A:$G,6,0)</f>
        <v>249.49299999999999</v>
      </c>
      <c r="O7" s="2">
        <f t="shared" ref="O7:O70" si="2">J7/5</f>
        <v>49.898600000000002</v>
      </c>
      <c r="P7" s="19">
        <f t="shared" ref="P7:P70" si="3">O7*$P$1</f>
        <v>104.78706000000001</v>
      </c>
      <c r="Q7" s="19"/>
      <c r="R7" s="19"/>
      <c r="S7" s="19">
        <v>105</v>
      </c>
      <c r="X7" s="2">
        <f>VLOOKUP(A7,[2]TDSheet!$A:$Y,25,0)</f>
        <v>13.4612</v>
      </c>
      <c r="Y7" s="2">
        <f>VLOOKUP(A7,[2]TDSheet!$A:$Z,26,0)</f>
        <v>48.3902</v>
      </c>
      <c r="Z7" s="2">
        <f>VLOOKUP(A7,[2]TDSheet!$A:$O,15,0)</f>
        <v>31.708999999999996</v>
      </c>
      <c r="AB7" s="2">
        <f t="shared" ref="AB7:AB70" si="4">S7*G7</f>
        <v>105</v>
      </c>
    </row>
    <row r="8" spans="1:31" ht="11.1" customHeight="1" outlineLevel="2" x14ac:dyDescent="0.2">
      <c r="A8" s="7" t="s">
        <v>11</v>
      </c>
      <c r="B8" s="7" t="s">
        <v>9</v>
      </c>
      <c r="C8" s="8">
        <v>22.969000000000001</v>
      </c>
      <c r="D8" s="8">
        <v>603.42200000000003</v>
      </c>
      <c r="E8" s="8">
        <f>VLOOKUP(A8,[1]TDSheet!$D:$J,7,0)</f>
        <v>237.8</v>
      </c>
      <c r="F8" s="8">
        <v>388.59100000000001</v>
      </c>
      <c r="G8" s="13">
        <f>VLOOKUP(A8,[2]TDSheet!$A:$G,7,0)</f>
        <v>1</v>
      </c>
      <c r="J8" s="2">
        <f>VLOOKUP(A8,[3]TDSheet!$A:$G,6,0)</f>
        <v>216.33600000000001</v>
      </c>
      <c r="O8" s="2">
        <f t="shared" si="2"/>
        <v>43.267200000000003</v>
      </c>
      <c r="P8" s="19">
        <f t="shared" si="3"/>
        <v>90.861120000000014</v>
      </c>
      <c r="Q8" s="19"/>
      <c r="R8" s="19"/>
      <c r="S8" s="19">
        <v>90</v>
      </c>
      <c r="X8" s="2">
        <f>VLOOKUP(A8,[2]TDSheet!$A:$Y,25,0)</f>
        <v>53.610799999999998</v>
      </c>
      <c r="Y8" s="2">
        <f>VLOOKUP(A8,[2]TDSheet!$A:$Z,26,0)</f>
        <v>50.673200000000001</v>
      </c>
      <c r="Z8" s="2">
        <f>VLOOKUP(A8,[2]TDSheet!$A:$O,15,0)</f>
        <v>54.516999999999996</v>
      </c>
      <c r="AB8" s="2">
        <f t="shared" si="4"/>
        <v>90</v>
      </c>
    </row>
    <row r="9" spans="1:31" ht="11.1" customHeight="1" outlineLevel="2" x14ac:dyDescent="0.2">
      <c r="A9" s="7" t="s">
        <v>12</v>
      </c>
      <c r="B9" s="7" t="s">
        <v>9</v>
      </c>
      <c r="C9" s="8">
        <v>44.899000000000001</v>
      </c>
      <c r="D9" s="8">
        <v>1722.2280000000001</v>
      </c>
      <c r="E9" s="8">
        <f>VLOOKUP(A9,[1]TDSheet!$D:$J,7,0)</f>
        <v>488.16199999999998</v>
      </c>
      <c r="F9" s="8">
        <v>1278.9649999999999</v>
      </c>
      <c r="G9" s="13">
        <f>VLOOKUP(A9,[2]TDSheet!$A:$G,7,0)</f>
        <v>1</v>
      </c>
      <c r="J9" s="2">
        <f>VLOOKUP(A9,[3]TDSheet!$A:$G,6,0)</f>
        <v>452.70100000000002</v>
      </c>
      <c r="O9" s="2">
        <f t="shared" si="2"/>
        <v>90.540199999999999</v>
      </c>
      <c r="P9" s="19">
        <f t="shared" si="3"/>
        <v>190.13442000000001</v>
      </c>
      <c r="Q9" s="19"/>
      <c r="R9" s="19"/>
      <c r="S9" s="19">
        <v>190</v>
      </c>
      <c r="X9" s="2">
        <f>VLOOKUP(A9,[2]TDSheet!$A:$Y,25,0)</f>
        <v>72.561800000000005</v>
      </c>
      <c r="Y9" s="2">
        <f>VLOOKUP(A9,[2]TDSheet!$A:$Z,26,0)</f>
        <v>147.25880000000001</v>
      </c>
      <c r="Z9" s="2">
        <f>VLOOKUP(A9,[2]TDSheet!$A:$O,15,0)</f>
        <v>80.126999999999995</v>
      </c>
      <c r="AB9" s="2">
        <f t="shared" si="4"/>
        <v>190</v>
      </c>
    </row>
    <row r="10" spans="1:31" ht="11.1" customHeight="1" outlineLevel="2" x14ac:dyDescent="0.2">
      <c r="A10" s="14" t="s">
        <v>13</v>
      </c>
      <c r="B10" s="14" t="s">
        <v>9</v>
      </c>
      <c r="C10" s="15">
        <v>151.298</v>
      </c>
      <c r="D10" s="15"/>
      <c r="E10" s="15">
        <f>VLOOKUP(A10,[1]TDSheet!$D:$J,7,0)</f>
        <v>73.947000000000003</v>
      </c>
      <c r="F10" s="15">
        <v>77.350999999999999</v>
      </c>
      <c r="G10" s="13">
        <f>VLOOKUP(A10,[2]TDSheet!$A:$G,7,0)</f>
        <v>0</v>
      </c>
      <c r="J10" s="2">
        <f>VLOOKUP(A10,[3]TDSheet!$A:$G,6,0)</f>
        <v>53.573999999999998</v>
      </c>
      <c r="O10" s="2">
        <f t="shared" si="2"/>
        <v>10.7148</v>
      </c>
      <c r="P10" s="19">
        <f t="shared" si="3"/>
        <v>22.501080000000002</v>
      </c>
      <c r="Q10" s="19"/>
      <c r="R10" s="19"/>
      <c r="S10" s="19">
        <v>25</v>
      </c>
      <c r="X10" s="2">
        <f>VLOOKUP(A10,[2]TDSheet!$A:$Y,25,0)</f>
        <v>0</v>
      </c>
      <c r="Y10" s="2">
        <f>VLOOKUP(A10,[2]TDSheet!$A:$Z,26,0)</f>
        <v>1.8218000000000001</v>
      </c>
      <c r="Z10" s="2">
        <f>VLOOKUP(A10,[2]TDSheet!$A:$O,15,0)</f>
        <v>26.078399999999998</v>
      </c>
      <c r="AB10" s="2">
        <f t="shared" si="4"/>
        <v>0</v>
      </c>
    </row>
    <row r="11" spans="1:31" ht="11.1" customHeight="1" outlineLevel="2" x14ac:dyDescent="0.2">
      <c r="A11" s="7" t="s">
        <v>18</v>
      </c>
      <c r="B11" s="7" t="s">
        <v>19</v>
      </c>
      <c r="C11" s="8">
        <v>12</v>
      </c>
      <c r="D11" s="8">
        <v>120</v>
      </c>
      <c r="E11" s="8">
        <f>VLOOKUP(A11,[1]TDSheet!$D:$J,7,0)</f>
        <v>40</v>
      </c>
      <c r="F11" s="8">
        <v>92</v>
      </c>
      <c r="G11" s="13">
        <f>VLOOKUP(A11,[2]TDSheet!$A:$G,7,0)</f>
        <v>0.4</v>
      </c>
      <c r="J11" s="2">
        <f>VLOOKUP(A11,[3]TDSheet!$A:$G,6,0)</f>
        <v>35</v>
      </c>
      <c r="O11" s="2">
        <f t="shared" si="2"/>
        <v>7</v>
      </c>
      <c r="P11" s="19">
        <f t="shared" si="3"/>
        <v>14.700000000000001</v>
      </c>
      <c r="Q11" s="19"/>
      <c r="R11" s="19"/>
      <c r="S11" s="19">
        <v>15</v>
      </c>
      <c r="X11" s="2">
        <f>VLOOKUP(A11,[2]TDSheet!$A:$Y,25,0)</f>
        <v>-0.16</v>
      </c>
      <c r="Y11" s="2">
        <f>VLOOKUP(A11,[2]TDSheet!$A:$Z,26,0)</f>
        <v>9.4</v>
      </c>
      <c r="Z11" s="2">
        <f>VLOOKUP(A11,[2]TDSheet!$A:$O,15,0)</f>
        <v>11.2</v>
      </c>
      <c r="AB11" s="2">
        <f t="shared" si="4"/>
        <v>6</v>
      </c>
    </row>
    <row r="12" spans="1:31" ht="11.1" customHeight="1" outlineLevel="2" x14ac:dyDescent="0.2">
      <c r="A12" s="7" t="s">
        <v>20</v>
      </c>
      <c r="B12" s="7" t="s">
        <v>19</v>
      </c>
      <c r="C12" s="8">
        <v>103</v>
      </c>
      <c r="D12" s="8"/>
      <c r="E12" s="8">
        <f>VLOOKUP(A12,[1]TDSheet!$D:$J,7,0)</f>
        <v>27</v>
      </c>
      <c r="F12" s="8">
        <v>76</v>
      </c>
      <c r="G12" s="13">
        <f>VLOOKUP(A12,[2]TDSheet!$A:$G,7,0)</f>
        <v>0.35</v>
      </c>
      <c r="J12" s="2">
        <f>VLOOKUP(A12,[3]TDSheet!$A:$G,6,0)</f>
        <v>22</v>
      </c>
      <c r="O12" s="2">
        <f t="shared" si="2"/>
        <v>4.4000000000000004</v>
      </c>
      <c r="P12" s="19">
        <f t="shared" si="3"/>
        <v>9.240000000000002</v>
      </c>
      <c r="Q12" s="19"/>
      <c r="R12" s="19"/>
      <c r="S12" s="19">
        <v>10</v>
      </c>
      <c r="X12" s="2">
        <f>VLOOKUP(A12,[2]TDSheet!$A:$Y,25,0)</f>
        <v>0</v>
      </c>
      <c r="Y12" s="2">
        <f>VLOOKUP(A12,[2]TDSheet!$A:$Z,26,0)</f>
        <v>0.4</v>
      </c>
      <c r="Z12" s="2">
        <f>VLOOKUP(A12,[2]TDSheet!$A:$O,15,0)</f>
        <v>2.4</v>
      </c>
      <c r="AB12" s="2">
        <f t="shared" si="4"/>
        <v>3.5</v>
      </c>
    </row>
    <row r="13" spans="1:31" ht="21.95" customHeight="1" outlineLevel="2" x14ac:dyDescent="0.2">
      <c r="A13" s="16" t="s">
        <v>21</v>
      </c>
      <c r="B13" s="16" t="s">
        <v>19</v>
      </c>
      <c r="C13" s="17">
        <v>-11</v>
      </c>
      <c r="D13" s="17">
        <v>161</v>
      </c>
      <c r="E13" s="17">
        <f>VLOOKUP(A13,[1]TDSheet!$D:$J,7,0)</f>
        <v>209</v>
      </c>
      <c r="F13" s="17">
        <v>-59</v>
      </c>
      <c r="G13" s="18">
        <f>VLOOKUP(A13,[2]TDSheet!$A:$G,7,0)</f>
        <v>0</v>
      </c>
      <c r="J13" s="2">
        <f>VLOOKUP(A13,[3]TDSheet!$A:$G,6,0)</f>
        <v>4</v>
      </c>
      <c r="K13" s="2">
        <f>VLOOKUP(A13,[4]TDSheet!$A:$G,6,0)</f>
        <v>204</v>
      </c>
      <c r="O13" s="2">
        <f t="shared" si="2"/>
        <v>0.8</v>
      </c>
      <c r="P13" s="19"/>
      <c r="Q13" s="19"/>
      <c r="R13" s="19"/>
      <c r="S13" s="19"/>
      <c r="X13" s="2">
        <f>VLOOKUP(A13,[2]TDSheet!$A:$Y,25,0)</f>
        <v>0</v>
      </c>
      <c r="Y13" s="2">
        <f>VLOOKUP(A13,[2]TDSheet!$A:$Z,26,0)</f>
        <v>4.5999999999999996</v>
      </c>
      <c r="Z13" s="2">
        <f>VLOOKUP(A13,[2]TDSheet!$A:$O,15,0)</f>
        <v>3.8</v>
      </c>
      <c r="AB13" s="2">
        <f t="shared" si="4"/>
        <v>0</v>
      </c>
    </row>
    <row r="14" spans="1:31" ht="11.1" customHeight="1" outlineLevel="2" x14ac:dyDescent="0.2">
      <c r="A14" s="7" t="s">
        <v>22</v>
      </c>
      <c r="B14" s="7" t="s">
        <v>19</v>
      </c>
      <c r="C14" s="8">
        <v>541</v>
      </c>
      <c r="D14" s="8">
        <v>852</v>
      </c>
      <c r="E14" s="8">
        <f>VLOOKUP(A14,[1]TDSheet!$D:$J,7,0)</f>
        <v>449</v>
      </c>
      <c r="F14" s="8">
        <v>944</v>
      </c>
      <c r="G14" s="13">
        <f>VLOOKUP(A14,[2]TDSheet!$A:$G,7,0)</f>
        <v>0.45</v>
      </c>
      <c r="J14" s="2">
        <f>VLOOKUP(A14,[3]TDSheet!$A:$G,6,0)</f>
        <v>439</v>
      </c>
      <c r="O14" s="2">
        <f t="shared" si="2"/>
        <v>87.8</v>
      </c>
      <c r="P14" s="19">
        <f t="shared" si="3"/>
        <v>184.38</v>
      </c>
      <c r="Q14" s="19"/>
      <c r="R14" s="19"/>
      <c r="S14" s="19">
        <v>185</v>
      </c>
      <c r="X14" s="2">
        <f>VLOOKUP(A14,[2]TDSheet!$A:$Y,25,0)</f>
        <v>87.8</v>
      </c>
      <c r="Y14" s="2">
        <f>VLOOKUP(A14,[2]TDSheet!$A:$Z,26,0)</f>
        <v>89.8</v>
      </c>
      <c r="Z14" s="2">
        <f>VLOOKUP(A14,[2]TDSheet!$A:$O,15,0)</f>
        <v>67.2</v>
      </c>
      <c r="AB14" s="2">
        <f t="shared" si="4"/>
        <v>83.25</v>
      </c>
    </row>
    <row r="15" spans="1:31" ht="11.1" customHeight="1" outlineLevel="2" x14ac:dyDescent="0.2">
      <c r="A15" s="7" t="s">
        <v>23</v>
      </c>
      <c r="B15" s="7" t="s">
        <v>19</v>
      </c>
      <c r="C15" s="8">
        <v>18</v>
      </c>
      <c r="D15" s="8">
        <v>1230</v>
      </c>
      <c r="E15" s="8">
        <f>VLOOKUP(A15,[1]TDSheet!$D:$J,7,0)</f>
        <v>493</v>
      </c>
      <c r="F15" s="8">
        <v>755</v>
      </c>
      <c r="G15" s="13">
        <f>VLOOKUP(A15,[2]TDSheet!$A:$G,7,0)</f>
        <v>0.45</v>
      </c>
      <c r="J15" s="2">
        <f>VLOOKUP(A15,[3]TDSheet!$A:$G,6,0)</f>
        <v>472</v>
      </c>
      <c r="O15" s="2">
        <f t="shared" si="2"/>
        <v>94.4</v>
      </c>
      <c r="P15" s="19">
        <f t="shared" si="3"/>
        <v>198.24</v>
      </c>
      <c r="Q15" s="19"/>
      <c r="R15" s="19"/>
      <c r="S15" s="19">
        <v>200</v>
      </c>
      <c r="X15" s="2">
        <f>VLOOKUP(A15,[2]TDSheet!$A:$Y,25,0)</f>
        <v>1.4</v>
      </c>
      <c r="Y15" s="2">
        <f>VLOOKUP(A15,[2]TDSheet!$A:$Z,26,0)</f>
        <v>113.4</v>
      </c>
      <c r="Z15" s="2">
        <f>VLOOKUP(A15,[2]TDSheet!$A:$O,15,0)</f>
        <v>69.2</v>
      </c>
      <c r="AB15" s="2">
        <f t="shared" si="4"/>
        <v>90</v>
      </c>
    </row>
    <row r="16" spans="1:31" ht="11.1" customHeight="1" outlineLevel="2" x14ac:dyDescent="0.2">
      <c r="A16" s="14" t="s">
        <v>24</v>
      </c>
      <c r="B16" s="14" t="s">
        <v>19</v>
      </c>
      <c r="C16" s="15">
        <v>-1.3680000000000001</v>
      </c>
      <c r="D16" s="15">
        <v>1.3680000000000001</v>
      </c>
      <c r="E16" s="15">
        <f>VLOOKUP(A16,[1]TDSheet!$D:$J,7,0)</f>
        <v>0</v>
      </c>
      <c r="F16" s="15"/>
      <c r="G16" s="13">
        <f>VLOOKUP(A16,[2]TDSheet!$A:$G,7,0)</f>
        <v>0</v>
      </c>
      <c r="O16" s="2">
        <f t="shared" si="2"/>
        <v>0</v>
      </c>
      <c r="P16" s="19">
        <f t="shared" si="3"/>
        <v>0</v>
      </c>
      <c r="Q16" s="19"/>
      <c r="R16" s="19"/>
      <c r="S16" s="19"/>
      <c r="X16" s="2">
        <f>VLOOKUP(A16,[2]TDSheet!$A:$Y,25,0)</f>
        <v>0</v>
      </c>
      <c r="Y16" s="2">
        <f>VLOOKUP(A16,[2]TDSheet!$A:$Z,26,0)</f>
        <v>0</v>
      </c>
      <c r="Z16" s="2">
        <f>VLOOKUP(A16,[2]TDSheet!$A:$O,15,0)</f>
        <v>0.27360000000000001</v>
      </c>
      <c r="AB16" s="2">
        <f t="shared" si="4"/>
        <v>0</v>
      </c>
    </row>
    <row r="17" spans="1:28" ht="11.1" customHeight="1" outlineLevel="2" x14ac:dyDescent="0.2">
      <c r="A17" s="7" t="s">
        <v>25</v>
      </c>
      <c r="B17" s="7" t="s">
        <v>19</v>
      </c>
      <c r="C17" s="8">
        <v>95</v>
      </c>
      <c r="D17" s="8"/>
      <c r="E17" s="8">
        <f>VLOOKUP(A17,[1]TDSheet!$D:$J,7,0)</f>
        <v>25</v>
      </c>
      <c r="F17" s="8">
        <v>70</v>
      </c>
      <c r="G17" s="13">
        <f>VLOOKUP(A17,[2]TDSheet!$A:$G,7,0)</f>
        <v>0.35</v>
      </c>
      <c r="J17" s="2">
        <f>VLOOKUP(A17,[3]TDSheet!$A:$G,6,0)</f>
        <v>21</v>
      </c>
      <c r="O17" s="2">
        <f t="shared" si="2"/>
        <v>4.2</v>
      </c>
      <c r="P17" s="19">
        <f t="shared" si="3"/>
        <v>8.82</v>
      </c>
      <c r="Q17" s="19"/>
      <c r="R17" s="19"/>
      <c r="S17" s="19">
        <v>10</v>
      </c>
      <c r="X17" s="2">
        <f>VLOOKUP(A17,[2]TDSheet!$A:$Y,25,0)</f>
        <v>0</v>
      </c>
      <c r="Y17" s="2">
        <f>VLOOKUP(A17,[2]TDSheet!$A:$Z,26,0)</f>
        <v>0.4</v>
      </c>
      <c r="Z17" s="2">
        <f>VLOOKUP(A17,[2]TDSheet!$A:$O,15,0)</f>
        <v>1.8</v>
      </c>
      <c r="AB17" s="2">
        <f t="shared" si="4"/>
        <v>3.5</v>
      </c>
    </row>
    <row r="18" spans="1:28" ht="11.1" customHeight="1" outlineLevel="2" x14ac:dyDescent="0.2">
      <c r="A18" s="7" t="s">
        <v>66</v>
      </c>
      <c r="B18" s="7" t="s">
        <v>19</v>
      </c>
      <c r="C18" s="8">
        <v>29</v>
      </c>
      <c r="D18" s="8">
        <v>320</v>
      </c>
      <c r="E18" s="8">
        <f>VLOOKUP(A18,[1]TDSheet!$D:$J,7,0)</f>
        <v>647</v>
      </c>
      <c r="F18" s="8">
        <v>-298</v>
      </c>
      <c r="G18" s="13">
        <f>VLOOKUP(A18,[2]TDSheet!$A:$G,7,0)</f>
        <v>0.4</v>
      </c>
      <c r="J18" s="2">
        <f>VLOOKUP(A18,[3]TDSheet!$A:$G,6,0)</f>
        <v>6</v>
      </c>
      <c r="K18" s="2">
        <f>VLOOKUP(A18,[4]TDSheet!$A:$G,6,0)</f>
        <v>640</v>
      </c>
      <c r="O18" s="2">
        <f t="shared" si="2"/>
        <v>1.2</v>
      </c>
      <c r="P18" s="19">
        <f t="shared" si="3"/>
        <v>2.52</v>
      </c>
      <c r="Q18" s="19"/>
      <c r="R18" s="19"/>
      <c r="S18" s="19">
        <v>5</v>
      </c>
      <c r="X18" s="2">
        <f>VLOOKUP(A18,[2]TDSheet!$A:$Y,25,0)</f>
        <v>1</v>
      </c>
      <c r="Y18" s="2">
        <f>VLOOKUP(A18,[2]TDSheet!$A:$Z,26,0)</f>
        <v>0.4</v>
      </c>
      <c r="Z18" s="2">
        <f>VLOOKUP(A18,[2]TDSheet!$A:$O,15,0)</f>
        <v>2.6</v>
      </c>
      <c r="AB18" s="2">
        <f t="shared" si="4"/>
        <v>2</v>
      </c>
    </row>
    <row r="19" spans="1:28" ht="11.1" customHeight="1" outlineLevel="2" x14ac:dyDescent="0.2">
      <c r="A19" s="16" t="s">
        <v>67</v>
      </c>
      <c r="B19" s="16" t="s">
        <v>19</v>
      </c>
      <c r="C19" s="17"/>
      <c r="D19" s="17">
        <v>120</v>
      </c>
      <c r="E19" s="17">
        <f>VLOOKUP(A19,[1]TDSheet!$D:$J,7,0)</f>
        <v>242</v>
      </c>
      <c r="F19" s="17">
        <v>-122</v>
      </c>
      <c r="G19" s="18">
        <f>VLOOKUP(A19,[2]TDSheet!$A:$G,7,0)</f>
        <v>0</v>
      </c>
      <c r="J19" s="2">
        <f>VLOOKUP(A19,[3]TDSheet!$A:$G,6,0)</f>
        <v>2</v>
      </c>
      <c r="K19" s="2">
        <f>VLOOKUP(A19,[4]TDSheet!$A:$G,6,0)</f>
        <v>240</v>
      </c>
      <c r="O19" s="2">
        <f t="shared" si="2"/>
        <v>0.4</v>
      </c>
      <c r="P19" s="19">
        <f t="shared" si="3"/>
        <v>0.84000000000000008</v>
      </c>
      <c r="Q19" s="19"/>
      <c r="R19" s="19"/>
      <c r="S19" s="19"/>
      <c r="X19" s="2">
        <f>VLOOKUP(A19,[2]TDSheet!$A:$Y,25,0)</f>
        <v>0</v>
      </c>
      <c r="Y19" s="2">
        <f>VLOOKUP(A19,[2]TDSheet!$A:$Z,26,0)</f>
        <v>0</v>
      </c>
      <c r="Z19" s="2">
        <f>VLOOKUP(A19,[2]TDSheet!$A:$O,15,0)</f>
        <v>0</v>
      </c>
      <c r="AB19" s="2">
        <f t="shared" si="4"/>
        <v>0</v>
      </c>
    </row>
    <row r="20" spans="1:28" ht="11.1" customHeight="1" outlineLevel="2" x14ac:dyDescent="0.2">
      <c r="A20" s="16" t="s">
        <v>68</v>
      </c>
      <c r="B20" s="16" t="s">
        <v>19</v>
      </c>
      <c r="C20" s="17"/>
      <c r="D20" s="17">
        <v>114</v>
      </c>
      <c r="E20" s="17">
        <f>VLOOKUP(A20,[1]TDSheet!$D:$J,7,0)</f>
        <v>228</v>
      </c>
      <c r="F20" s="17">
        <v>-114</v>
      </c>
      <c r="G20" s="18">
        <f>VLOOKUP(A20,[2]TDSheet!$A:$G,7,0)</f>
        <v>0</v>
      </c>
      <c r="K20" s="2">
        <f>VLOOKUP(A20,[4]TDSheet!$A:$G,6,0)</f>
        <v>228</v>
      </c>
      <c r="O20" s="2">
        <f t="shared" si="2"/>
        <v>0</v>
      </c>
      <c r="P20" s="19">
        <f t="shared" si="3"/>
        <v>0</v>
      </c>
      <c r="Q20" s="19"/>
      <c r="R20" s="19"/>
      <c r="S20" s="19"/>
      <c r="X20" s="2">
        <f>VLOOKUP(A20,[2]TDSheet!$A:$Y,25,0)</f>
        <v>0</v>
      </c>
      <c r="Y20" s="2">
        <f>VLOOKUP(A20,[2]TDSheet!$A:$Z,26,0)</f>
        <v>0</v>
      </c>
      <c r="Z20" s="2">
        <f>VLOOKUP(A20,[2]TDSheet!$A:$O,15,0)</f>
        <v>0</v>
      </c>
      <c r="AB20" s="2">
        <f t="shared" si="4"/>
        <v>0</v>
      </c>
    </row>
    <row r="21" spans="1:28" ht="11.1" customHeight="1" outlineLevel="2" x14ac:dyDescent="0.2">
      <c r="A21" s="7" t="s">
        <v>69</v>
      </c>
      <c r="B21" s="7" t="s">
        <v>19</v>
      </c>
      <c r="C21" s="8">
        <v>22</v>
      </c>
      <c r="D21" s="8">
        <v>160</v>
      </c>
      <c r="E21" s="8">
        <f>VLOOKUP(A21,[1]TDSheet!$D:$J,7,0)</f>
        <v>42.59</v>
      </c>
      <c r="F21" s="8">
        <v>139.41</v>
      </c>
      <c r="G21" s="13">
        <f>VLOOKUP(A21,[2]TDSheet!$A:$G,7,0)</f>
        <v>0.5</v>
      </c>
      <c r="J21" s="2">
        <f>VLOOKUP(A21,[3]TDSheet!$A:$G,6,0)</f>
        <v>41.59</v>
      </c>
      <c r="O21" s="2">
        <f t="shared" si="2"/>
        <v>8.3180000000000014</v>
      </c>
      <c r="P21" s="19">
        <f t="shared" si="3"/>
        <v>17.467800000000004</v>
      </c>
      <c r="Q21" s="19"/>
      <c r="R21" s="19"/>
      <c r="S21" s="19">
        <v>20</v>
      </c>
      <c r="X21" s="2">
        <f>VLOOKUP(A21,[2]TDSheet!$A:$Y,25,0)</f>
        <v>11.4</v>
      </c>
      <c r="Y21" s="2">
        <f>VLOOKUP(A21,[2]TDSheet!$A:$Z,26,0)</f>
        <v>8</v>
      </c>
      <c r="Z21" s="2">
        <f>VLOOKUP(A21,[2]TDSheet!$A:$O,15,0)</f>
        <v>16.2</v>
      </c>
      <c r="AB21" s="2">
        <f t="shared" si="4"/>
        <v>10</v>
      </c>
    </row>
    <row r="22" spans="1:28" ht="11.1" customHeight="1" outlineLevel="2" x14ac:dyDescent="0.2">
      <c r="A22" s="16" t="s">
        <v>70</v>
      </c>
      <c r="B22" s="16" t="s">
        <v>19</v>
      </c>
      <c r="C22" s="17"/>
      <c r="D22" s="17">
        <v>390</v>
      </c>
      <c r="E22" s="17">
        <f>VLOOKUP(A22,[1]TDSheet!$D:$J,7,0)</f>
        <v>440</v>
      </c>
      <c r="F22" s="17">
        <v>-50</v>
      </c>
      <c r="G22" s="18">
        <f>VLOOKUP(A22,[2]TDSheet!$A:$G,7,0)</f>
        <v>0</v>
      </c>
      <c r="K22" s="2">
        <f>VLOOKUP(A22,[4]TDSheet!$A:$G,6,0)</f>
        <v>440</v>
      </c>
      <c r="O22" s="2">
        <f t="shared" si="2"/>
        <v>0</v>
      </c>
      <c r="P22" s="19">
        <f t="shared" si="3"/>
        <v>0</v>
      </c>
      <c r="Q22" s="19"/>
      <c r="R22" s="19"/>
      <c r="S22" s="19"/>
      <c r="X22" s="2">
        <f>VLOOKUP(A22,[2]TDSheet!$A:$Y,25,0)</f>
        <v>0</v>
      </c>
      <c r="Y22" s="2">
        <f>VLOOKUP(A22,[2]TDSheet!$A:$Z,26,0)</f>
        <v>0</v>
      </c>
      <c r="Z22" s="2">
        <f>VLOOKUP(A22,[2]TDSheet!$A:$O,15,0)</f>
        <v>0</v>
      </c>
      <c r="AB22" s="2">
        <f t="shared" si="4"/>
        <v>0</v>
      </c>
    </row>
    <row r="23" spans="1:28" ht="11.1" customHeight="1" outlineLevel="2" x14ac:dyDescent="0.2">
      <c r="A23" s="16" t="s">
        <v>71</v>
      </c>
      <c r="B23" s="16" t="s">
        <v>19</v>
      </c>
      <c r="C23" s="17"/>
      <c r="D23" s="17">
        <v>250</v>
      </c>
      <c r="E23" s="17">
        <f>VLOOKUP(A23,[1]TDSheet!$D:$J,7,0)</f>
        <v>500</v>
      </c>
      <c r="F23" s="17">
        <v>-250</v>
      </c>
      <c r="G23" s="18">
        <f>VLOOKUP(A23,[2]TDSheet!$A:$G,7,0)</f>
        <v>0</v>
      </c>
      <c r="K23" s="2">
        <f>VLOOKUP(A23,[4]TDSheet!$A:$G,6,0)</f>
        <v>500</v>
      </c>
      <c r="O23" s="2">
        <f t="shared" si="2"/>
        <v>0</v>
      </c>
      <c r="P23" s="19">
        <f t="shared" si="3"/>
        <v>0</v>
      </c>
      <c r="Q23" s="19"/>
      <c r="R23" s="19"/>
      <c r="S23" s="19"/>
      <c r="X23" s="2">
        <f>VLOOKUP(A23,[2]TDSheet!$A:$Y,25,0)</f>
        <v>0</v>
      </c>
      <c r="Y23" s="2">
        <f>VLOOKUP(A23,[2]TDSheet!$A:$Z,26,0)</f>
        <v>0</v>
      </c>
      <c r="Z23" s="2">
        <f>VLOOKUP(A23,[2]TDSheet!$A:$O,15,0)</f>
        <v>0</v>
      </c>
      <c r="AB23" s="2">
        <f t="shared" si="4"/>
        <v>0</v>
      </c>
    </row>
    <row r="24" spans="1:28" ht="11.1" customHeight="1" outlineLevel="2" x14ac:dyDescent="0.2">
      <c r="A24" s="7" t="s">
        <v>72</v>
      </c>
      <c r="B24" s="7" t="s">
        <v>19</v>
      </c>
      <c r="C24" s="8">
        <v>-3</v>
      </c>
      <c r="D24" s="8">
        <v>222</v>
      </c>
      <c r="E24" s="8">
        <f>VLOOKUP(A24,[1]TDSheet!$D:$J,7,0)</f>
        <v>318</v>
      </c>
      <c r="F24" s="8">
        <v>-99</v>
      </c>
      <c r="G24" s="13">
        <f>VLOOKUP(A24,[2]TDSheet!$A:$G,7,0)</f>
        <v>0.3</v>
      </c>
      <c r="J24" s="2">
        <f>VLOOKUP(A24,[3]TDSheet!$A:$G,6,0)</f>
        <v>17</v>
      </c>
      <c r="K24" s="2">
        <f>VLOOKUP(A24,[4]TDSheet!$A:$G,6,0)</f>
        <v>300</v>
      </c>
      <c r="O24" s="2">
        <f t="shared" si="2"/>
        <v>3.4</v>
      </c>
      <c r="P24" s="19">
        <f t="shared" si="3"/>
        <v>7.14</v>
      </c>
      <c r="Q24" s="19"/>
      <c r="R24" s="19"/>
      <c r="S24" s="19">
        <v>10</v>
      </c>
      <c r="X24" s="2">
        <f>VLOOKUP(A24,[2]TDSheet!$A:$Y,25,0)</f>
        <v>0</v>
      </c>
      <c r="Y24" s="2">
        <f>VLOOKUP(A24,[2]TDSheet!$A:$Z,26,0)</f>
        <v>4.8</v>
      </c>
      <c r="Z24" s="2">
        <f>VLOOKUP(A24,[2]TDSheet!$A:$O,15,0)</f>
        <v>4.8</v>
      </c>
      <c r="AB24" s="2">
        <f t="shared" si="4"/>
        <v>3</v>
      </c>
    </row>
    <row r="25" spans="1:28" ht="21.95" customHeight="1" outlineLevel="2" x14ac:dyDescent="0.2">
      <c r="A25" s="16" t="s">
        <v>73</v>
      </c>
      <c r="B25" s="16" t="s">
        <v>19</v>
      </c>
      <c r="C25" s="17"/>
      <c r="D25" s="17">
        <v>498</v>
      </c>
      <c r="E25" s="17">
        <f>VLOOKUP(A25,[1]TDSheet!$D:$J,7,0)</f>
        <v>996</v>
      </c>
      <c r="F25" s="17">
        <v>-498</v>
      </c>
      <c r="G25" s="18">
        <f>VLOOKUP(A25,[2]TDSheet!$A:$G,7,0)</f>
        <v>0</v>
      </c>
      <c r="K25" s="2">
        <f>VLOOKUP(A25,[4]TDSheet!$A:$G,6,0)</f>
        <v>996</v>
      </c>
      <c r="O25" s="2">
        <f t="shared" si="2"/>
        <v>0</v>
      </c>
      <c r="P25" s="19">
        <f t="shared" si="3"/>
        <v>0</v>
      </c>
      <c r="Q25" s="19"/>
      <c r="R25" s="19"/>
      <c r="S25" s="19"/>
      <c r="X25" s="2">
        <f>VLOOKUP(A25,[2]TDSheet!$A:$Y,25,0)</f>
        <v>0</v>
      </c>
      <c r="Y25" s="2">
        <f>VLOOKUP(A25,[2]TDSheet!$A:$Z,26,0)</f>
        <v>0</v>
      </c>
      <c r="Z25" s="2">
        <f>VLOOKUP(A25,[2]TDSheet!$A:$O,15,0)</f>
        <v>0</v>
      </c>
      <c r="AB25" s="2">
        <f t="shared" si="4"/>
        <v>0</v>
      </c>
    </row>
    <row r="26" spans="1:28" ht="21.95" customHeight="1" outlineLevel="2" x14ac:dyDescent="0.2">
      <c r="A26" s="14" t="s">
        <v>74</v>
      </c>
      <c r="B26" s="14" t="s">
        <v>19</v>
      </c>
      <c r="C26" s="15">
        <v>5</v>
      </c>
      <c r="D26" s="15"/>
      <c r="E26" s="15">
        <f>VLOOKUP(A26,[1]TDSheet!$D:$J,7,0)</f>
        <v>5</v>
      </c>
      <c r="F26" s="15"/>
      <c r="G26" s="13">
        <f>VLOOKUP(A26,[2]TDSheet!$A:$G,7,0)</f>
        <v>0</v>
      </c>
      <c r="J26" s="2">
        <f>VLOOKUP(A26,[3]TDSheet!$A:$G,6,0)</f>
        <v>3</v>
      </c>
      <c r="O26" s="2">
        <f t="shared" si="2"/>
        <v>0.6</v>
      </c>
      <c r="P26" s="19">
        <f t="shared" si="3"/>
        <v>1.26</v>
      </c>
      <c r="Q26" s="19"/>
      <c r="R26" s="19"/>
      <c r="S26" s="19"/>
      <c r="X26" s="2">
        <f>VLOOKUP(A26,[2]TDSheet!$A:$Y,25,0)</f>
        <v>0.8</v>
      </c>
      <c r="Y26" s="2">
        <f>VLOOKUP(A26,[2]TDSheet!$A:$Z,26,0)</f>
        <v>0.2</v>
      </c>
      <c r="Z26" s="2">
        <f>VLOOKUP(A26,[2]TDSheet!$A:$O,15,0)</f>
        <v>0.6</v>
      </c>
      <c r="AB26" s="2">
        <f t="shared" si="4"/>
        <v>0</v>
      </c>
    </row>
    <row r="27" spans="1:28" ht="21.95" customHeight="1" outlineLevel="2" x14ac:dyDescent="0.2">
      <c r="A27" s="14" t="s">
        <v>75</v>
      </c>
      <c r="B27" s="14" t="s">
        <v>19</v>
      </c>
      <c r="C27" s="15">
        <v>46</v>
      </c>
      <c r="D27" s="15"/>
      <c r="E27" s="15">
        <f>VLOOKUP(A27,[1]TDSheet!$D:$J,7,0)</f>
        <v>46</v>
      </c>
      <c r="F27" s="15"/>
      <c r="G27" s="13">
        <f>VLOOKUP(A27,[2]TDSheet!$A:$G,7,0)</f>
        <v>0</v>
      </c>
      <c r="J27" s="2">
        <f>VLOOKUP(A27,[3]TDSheet!$A:$G,6,0)</f>
        <v>2</v>
      </c>
      <c r="O27" s="2">
        <f t="shared" si="2"/>
        <v>0.4</v>
      </c>
      <c r="P27" s="19">
        <f t="shared" si="3"/>
        <v>0.84000000000000008</v>
      </c>
      <c r="Q27" s="19"/>
      <c r="R27" s="19"/>
      <c r="S27" s="19"/>
      <c r="X27" s="2">
        <f>VLOOKUP(A27,[2]TDSheet!$A:$Y,25,0)</f>
        <v>0</v>
      </c>
      <c r="Y27" s="2">
        <f>VLOOKUP(A27,[2]TDSheet!$A:$Z,26,0)</f>
        <v>0.2</v>
      </c>
      <c r="Z27" s="2">
        <f>VLOOKUP(A27,[2]TDSheet!$A:$O,15,0)</f>
        <v>0.2</v>
      </c>
      <c r="AB27" s="2">
        <f t="shared" si="4"/>
        <v>0</v>
      </c>
    </row>
    <row r="28" spans="1:28" ht="11.1" customHeight="1" outlineLevel="2" x14ac:dyDescent="0.2">
      <c r="A28" s="7" t="s">
        <v>76</v>
      </c>
      <c r="B28" s="7" t="s">
        <v>19</v>
      </c>
      <c r="C28" s="8">
        <v>156</v>
      </c>
      <c r="D28" s="8">
        <v>222</v>
      </c>
      <c r="E28" s="8">
        <f>VLOOKUP(A28,[1]TDSheet!$D:$J,7,0)</f>
        <v>289</v>
      </c>
      <c r="F28" s="8">
        <v>89</v>
      </c>
      <c r="G28" s="13">
        <f>VLOOKUP(A28,[2]TDSheet!$A:$G,7,0)</f>
        <v>0.28000000000000003</v>
      </c>
      <c r="J28" s="2">
        <f>VLOOKUP(A28,[3]TDSheet!$A:$G,6,0)</f>
        <v>129</v>
      </c>
      <c r="K28" s="2">
        <f>VLOOKUP(A28,[4]TDSheet!$A:$G,6,0)</f>
        <v>120</v>
      </c>
      <c r="O28" s="2">
        <f t="shared" si="2"/>
        <v>25.8</v>
      </c>
      <c r="P28" s="19">
        <f t="shared" si="3"/>
        <v>54.180000000000007</v>
      </c>
      <c r="Q28" s="19"/>
      <c r="R28" s="19"/>
      <c r="S28" s="19">
        <v>55</v>
      </c>
      <c r="X28" s="2">
        <f>VLOOKUP(A28,[2]TDSheet!$A:$Y,25,0)</f>
        <v>31</v>
      </c>
      <c r="Y28" s="2">
        <f>VLOOKUP(A28,[2]TDSheet!$A:$Z,26,0)</f>
        <v>30.4</v>
      </c>
      <c r="Z28" s="2">
        <f>VLOOKUP(A28,[2]TDSheet!$A:$O,15,0)</f>
        <v>27.8</v>
      </c>
      <c r="AB28" s="2">
        <f t="shared" si="4"/>
        <v>15.400000000000002</v>
      </c>
    </row>
    <row r="29" spans="1:28" ht="11.1" customHeight="1" outlineLevel="2" x14ac:dyDescent="0.2">
      <c r="A29" s="16" t="s">
        <v>77</v>
      </c>
      <c r="B29" s="16" t="s">
        <v>19</v>
      </c>
      <c r="C29" s="17"/>
      <c r="D29" s="17">
        <v>306</v>
      </c>
      <c r="E29" s="17">
        <f>VLOOKUP(A29,[1]TDSheet!$D:$J,7,0)</f>
        <v>615</v>
      </c>
      <c r="F29" s="17">
        <v>-309</v>
      </c>
      <c r="G29" s="18">
        <f>VLOOKUP(A29,[2]TDSheet!$A:$G,7,0)</f>
        <v>0</v>
      </c>
      <c r="J29" s="2">
        <f>VLOOKUP(A29,[3]TDSheet!$A:$G,6,0)</f>
        <v>3</v>
      </c>
      <c r="K29" s="2">
        <f>VLOOKUP(A29,[4]TDSheet!$A:$G,6,0)</f>
        <v>612</v>
      </c>
      <c r="O29" s="2">
        <f t="shared" si="2"/>
        <v>0.6</v>
      </c>
      <c r="P29" s="19">
        <f t="shared" si="3"/>
        <v>1.26</v>
      </c>
      <c r="Q29" s="19"/>
      <c r="R29" s="19"/>
      <c r="S29" s="19"/>
      <c r="X29" s="2">
        <f>VLOOKUP(A29,[2]TDSheet!$A:$Y,25,0)</f>
        <v>0</v>
      </c>
      <c r="Y29" s="2">
        <f>VLOOKUP(A29,[2]TDSheet!$A:$Z,26,0)</f>
        <v>0</v>
      </c>
      <c r="Z29" s="2">
        <f>VLOOKUP(A29,[2]TDSheet!$A:$O,15,0)</f>
        <v>0</v>
      </c>
      <c r="AB29" s="2">
        <f t="shared" si="4"/>
        <v>0</v>
      </c>
    </row>
    <row r="30" spans="1:28" ht="11.1" customHeight="1" outlineLevel="2" x14ac:dyDescent="0.2">
      <c r="A30" s="7" t="s">
        <v>78</v>
      </c>
      <c r="B30" s="7" t="s">
        <v>19</v>
      </c>
      <c r="C30" s="8">
        <v>2</v>
      </c>
      <c r="D30" s="8">
        <v>804</v>
      </c>
      <c r="E30" s="8">
        <f>VLOOKUP(A30,[1]TDSheet!$D:$J,7,0)</f>
        <v>1469</v>
      </c>
      <c r="F30" s="8">
        <v>-663</v>
      </c>
      <c r="G30" s="13">
        <f>VLOOKUP(A30,[2]TDSheet!$A:$G,7,0)</f>
        <v>0.42</v>
      </c>
      <c r="J30" s="2">
        <f>VLOOKUP(A30,[3]TDSheet!$A:$G,6,0)</f>
        <v>64</v>
      </c>
      <c r="K30" s="2">
        <f>VLOOKUP(A30,[4]TDSheet!$A:$G,6,0)</f>
        <v>1404</v>
      </c>
      <c r="O30" s="2">
        <f t="shared" si="2"/>
        <v>12.8</v>
      </c>
      <c r="P30" s="19">
        <f t="shared" si="3"/>
        <v>26.880000000000003</v>
      </c>
      <c r="Q30" s="19"/>
      <c r="R30" s="19"/>
      <c r="S30" s="19">
        <v>30</v>
      </c>
      <c r="X30" s="2">
        <f>VLOOKUP(A30,[2]TDSheet!$A:$Y,25,0)</f>
        <v>2.4</v>
      </c>
      <c r="Y30" s="2">
        <f>VLOOKUP(A30,[2]TDSheet!$A:$Z,26,0)</f>
        <v>8</v>
      </c>
      <c r="Z30" s="2">
        <f>VLOOKUP(A30,[2]TDSheet!$A:$O,15,0)</f>
        <v>2.2000000000000002</v>
      </c>
      <c r="AB30" s="2">
        <f t="shared" si="4"/>
        <v>12.6</v>
      </c>
    </row>
    <row r="31" spans="1:28" ht="11.1" customHeight="1" outlineLevel="2" x14ac:dyDescent="0.2">
      <c r="A31" s="7" t="s">
        <v>79</v>
      </c>
      <c r="B31" s="7" t="s">
        <v>19</v>
      </c>
      <c r="C31" s="8">
        <v>17</v>
      </c>
      <c r="D31" s="8">
        <v>2454</v>
      </c>
      <c r="E31" s="8">
        <f>VLOOKUP(A31,[1]TDSheet!$D:$J,7,0)</f>
        <v>3143</v>
      </c>
      <c r="F31" s="8">
        <v>-672</v>
      </c>
      <c r="G31" s="13">
        <f>VLOOKUP(A31,[2]TDSheet!$A:$G,7,0)</f>
        <v>0.42</v>
      </c>
      <c r="J31" s="2">
        <f>VLOOKUP(A31,[3]TDSheet!$A:$G,6,0)</f>
        <v>143</v>
      </c>
      <c r="K31" s="2">
        <f>VLOOKUP(A31,[4]TDSheet!$A:$G,6,0)</f>
        <v>3000</v>
      </c>
      <c r="O31" s="2">
        <f t="shared" si="2"/>
        <v>28.6</v>
      </c>
      <c r="P31" s="19">
        <f t="shared" si="3"/>
        <v>60.06</v>
      </c>
      <c r="Q31" s="19"/>
      <c r="R31" s="19"/>
      <c r="S31" s="19">
        <v>60</v>
      </c>
      <c r="X31" s="2">
        <f>VLOOKUP(A31,[2]TDSheet!$A:$Y,25,0)</f>
        <v>1.6</v>
      </c>
      <c r="Y31" s="2">
        <f>VLOOKUP(A31,[2]TDSheet!$A:$Z,26,0)</f>
        <v>89.4</v>
      </c>
      <c r="Z31" s="2">
        <f>VLOOKUP(A31,[2]TDSheet!$A:$O,15,0)</f>
        <v>57.4</v>
      </c>
      <c r="AB31" s="2">
        <f t="shared" si="4"/>
        <v>25.2</v>
      </c>
    </row>
    <row r="32" spans="1:28" ht="11.1" customHeight="1" outlineLevel="2" x14ac:dyDescent="0.2">
      <c r="A32" s="16" t="s">
        <v>80</v>
      </c>
      <c r="B32" s="16" t="s">
        <v>19</v>
      </c>
      <c r="C32" s="17"/>
      <c r="D32" s="17">
        <v>120</v>
      </c>
      <c r="E32" s="17">
        <f>VLOOKUP(A32,[1]TDSheet!$D:$J,7,0)</f>
        <v>241</v>
      </c>
      <c r="F32" s="17">
        <v>-121</v>
      </c>
      <c r="G32" s="18">
        <f>VLOOKUP(A32,[2]TDSheet!$A:$G,7,0)</f>
        <v>0</v>
      </c>
      <c r="J32" s="2">
        <f>VLOOKUP(A32,[3]TDSheet!$A:$G,6,0)</f>
        <v>1</v>
      </c>
      <c r="K32" s="2">
        <f>VLOOKUP(A32,[4]TDSheet!$A:$G,6,0)</f>
        <v>240</v>
      </c>
      <c r="O32" s="2">
        <f t="shared" si="2"/>
        <v>0.2</v>
      </c>
      <c r="P32" s="19">
        <f t="shared" si="3"/>
        <v>0.42000000000000004</v>
      </c>
      <c r="Q32" s="19"/>
      <c r="R32" s="19"/>
      <c r="S32" s="19"/>
      <c r="X32" s="2">
        <f>VLOOKUP(A32,[2]TDSheet!$A:$Y,25,0)</f>
        <v>0</v>
      </c>
      <c r="Y32" s="2">
        <f>VLOOKUP(A32,[2]TDSheet!$A:$Z,26,0)</f>
        <v>0</v>
      </c>
      <c r="Z32" s="2">
        <f>VLOOKUP(A32,[2]TDSheet!$A:$O,15,0)</f>
        <v>0</v>
      </c>
      <c r="AB32" s="2">
        <f t="shared" si="4"/>
        <v>0</v>
      </c>
    </row>
    <row r="33" spans="1:28" ht="11.1" customHeight="1" outlineLevel="2" x14ac:dyDescent="0.2">
      <c r="A33" s="14" t="s">
        <v>81</v>
      </c>
      <c r="B33" s="14" t="s">
        <v>19</v>
      </c>
      <c r="C33" s="15">
        <v>64</v>
      </c>
      <c r="D33" s="15"/>
      <c r="E33" s="15">
        <f>VLOOKUP(A33,[1]TDSheet!$D:$J,7,0)</f>
        <v>1</v>
      </c>
      <c r="F33" s="15">
        <v>63</v>
      </c>
      <c r="G33" s="13">
        <f>VLOOKUP(A33,[2]TDSheet!$A:$G,7,0)</f>
        <v>0</v>
      </c>
      <c r="O33" s="2">
        <f t="shared" si="2"/>
        <v>0</v>
      </c>
      <c r="P33" s="19">
        <f t="shared" si="3"/>
        <v>0</v>
      </c>
      <c r="Q33" s="19"/>
      <c r="R33" s="19"/>
      <c r="S33" s="19"/>
      <c r="X33" s="2">
        <f>VLOOKUP(A33,[2]TDSheet!$A:$Y,25,0)</f>
        <v>0</v>
      </c>
      <c r="Y33" s="2">
        <f>VLOOKUP(A33,[2]TDSheet!$A:$Z,26,0)</f>
        <v>1.6</v>
      </c>
      <c r="Z33" s="2">
        <f>VLOOKUP(A33,[2]TDSheet!$A:$O,15,0)</f>
        <v>0.2</v>
      </c>
      <c r="AB33" s="2">
        <f t="shared" si="4"/>
        <v>0</v>
      </c>
    </row>
    <row r="34" spans="1:28" ht="11.1" customHeight="1" outlineLevel="2" x14ac:dyDescent="0.2">
      <c r="A34" s="16" t="s">
        <v>82</v>
      </c>
      <c r="B34" s="16" t="s">
        <v>19</v>
      </c>
      <c r="C34" s="17"/>
      <c r="D34" s="17">
        <v>84</v>
      </c>
      <c r="E34" s="17">
        <f>VLOOKUP(A34,[1]TDSheet!$D:$J,7,0)</f>
        <v>168</v>
      </c>
      <c r="F34" s="17">
        <v>-84</v>
      </c>
      <c r="G34" s="18">
        <f>VLOOKUP(A34,[2]TDSheet!$A:$G,7,0)</f>
        <v>0</v>
      </c>
      <c r="K34" s="2">
        <f>VLOOKUP(A34,[4]TDSheet!$A:$G,6,0)</f>
        <v>168</v>
      </c>
      <c r="O34" s="2">
        <f t="shared" si="2"/>
        <v>0</v>
      </c>
      <c r="P34" s="19">
        <f t="shared" si="3"/>
        <v>0</v>
      </c>
      <c r="Q34" s="19"/>
      <c r="R34" s="19"/>
      <c r="S34" s="19"/>
      <c r="X34" s="2">
        <f>VLOOKUP(A34,[2]TDSheet!$A:$Y,25,0)</f>
        <v>0</v>
      </c>
      <c r="Y34" s="2">
        <f>VLOOKUP(A34,[2]TDSheet!$A:$Z,26,0)</f>
        <v>0</v>
      </c>
      <c r="Z34" s="2">
        <f>VLOOKUP(A34,[2]TDSheet!$A:$O,15,0)</f>
        <v>0</v>
      </c>
      <c r="AB34" s="2">
        <f t="shared" si="4"/>
        <v>0</v>
      </c>
    </row>
    <row r="35" spans="1:28" ht="11.1" customHeight="1" outlineLevel="2" x14ac:dyDescent="0.2">
      <c r="A35" s="16" t="s">
        <v>83</v>
      </c>
      <c r="B35" s="16" t="s">
        <v>19</v>
      </c>
      <c r="C35" s="17">
        <v>62</v>
      </c>
      <c r="D35" s="17">
        <v>152</v>
      </c>
      <c r="E35" s="17">
        <f>VLOOKUP(A35,[1]TDSheet!$D:$J,7,0)</f>
        <v>312</v>
      </c>
      <c r="F35" s="17">
        <v>-98</v>
      </c>
      <c r="G35" s="18">
        <f>VLOOKUP(A35,[2]TDSheet!$A:$G,7,0)</f>
        <v>0</v>
      </c>
      <c r="J35" s="2">
        <f>VLOOKUP(A35,[3]TDSheet!$A:$G,6,0)</f>
        <v>8</v>
      </c>
      <c r="K35" s="2">
        <f>VLOOKUP(A35,[4]TDSheet!$A:$G,6,0)</f>
        <v>304</v>
      </c>
      <c r="O35" s="2">
        <f t="shared" si="2"/>
        <v>1.6</v>
      </c>
      <c r="P35" s="19">
        <f t="shared" si="3"/>
        <v>3.3600000000000003</v>
      </c>
      <c r="Q35" s="19"/>
      <c r="R35" s="19"/>
      <c r="S35" s="19"/>
      <c r="X35" s="2">
        <f>VLOOKUP(A35,[2]TDSheet!$A:$Y,25,0)</f>
        <v>0</v>
      </c>
      <c r="Y35" s="2">
        <f>VLOOKUP(A35,[2]TDSheet!$A:$Z,26,0)</f>
        <v>0</v>
      </c>
      <c r="Z35" s="2">
        <f>VLOOKUP(A35,[2]TDSheet!$A:$O,15,0)</f>
        <v>0.2</v>
      </c>
      <c r="AB35" s="2">
        <f t="shared" si="4"/>
        <v>0</v>
      </c>
    </row>
    <row r="36" spans="1:28" ht="11.1" customHeight="1" outlineLevel="2" x14ac:dyDescent="0.2">
      <c r="A36" s="16" t="s">
        <v>84</v>
      </c>
      <c r="B36" s="16" t="s">
        <v>19</v>
      </c>
      <c r="C36" s="17">
        <v>-3</v>
      </c>
      <c r="D36" s="17">
        <v>141</v>
      </c>
      <c r="E36" s="17">
        <f>VLOOKUP(A36,[1]TDSheet!$D:$J,7,0)</f>
        <v>285</v>
      </c>
      <c r="F36" s="17">
        <v>-147</v>
      </c>
      <c r="G36" s="18">
        <f>VLOOKUP(A36,[2]TDSheet!$A:$G,7,0)</f>
        <v>0</v>
      </c>
      <c r="J36" s="2">
        <f>VLOOKUP(A36,[3]TDSheet!$A:$G,6,0)</f>
        <v>9</v>
      </c>
      <c r="K36" s="2">
        <f>VLOOKUP(A36,[4]TDSheet!$A:$G,6,0)</f>
        <v>276</v>
      </c>
      <c r="O36" s="2">
        <f t="shared" si="2"/>
        <v>1.8</v>
      </c>
      <c r="P36" s="19">
        <f t="shared" si="3"/>
        <v>3.7800000000000002</v>
      </c>
      <c r="Q36" s="19"/>
      <c r="R36" s="19"/>
      <c r="S36" s="19"/>
      <c r="X36" s="2">
        <f>VLOOKUP(A36,[2]TDSheet!$A:$Y,25,0)</f>
        <v>0</v>
      </c>
      <c r="Y36" s="2">
        <f>VLOOKUP(A36,[2]TDSheet!$A:$Z,26,0)</f>
        <v>0</v>
      </c>
      <c r="Z36" s="2">
        <f>VLOOKUP(A36,[2]TDSheet!$A:$O,15,0)</f>
        <v>0.4</v>
      </c>
      <c r="AB36" s="2">
        <f t="shared" si="4"/>
        <v>0</v>
      </c>
    </row>
    <row r="37" spans="1:28" ht="11.1" customHeight="1" outlineLevel="2" x14ac:dyDescent="0.2">
      <c r="A37" s="16" t="s">
        <v>85</v>
      </c>
      <c r="B37" s="16" t="s">
        <v>19</v>
      </c>
      <c r="C37" s="17">
        <v>1</v>
      </c>
      <c r="D37" s="17">
        <v>138</v>
      </c>
      <c r="E37" s="17">
        <f>VLOOKUP(A37,[1]TDSheet!$D:$J,7,0)</f>
        <v>278</v>
      </c>
      <c r="F37" s="17">
        <v>-139</v>
      </c>
      <c r="G37" s="18">
        <f>VLOOKUP(A37,[2]TDSheet!$A:$G,7,0)</f>
        <v>0</v>
      </c>
      <c r="J37" s="2">
        <f>VLOOKUP(A37,[3]TDSheet!$A:$G,6,0)</f>
        <v>1</v>
      </c>
      <c r="K37" s="2">
        <f>VLOOKUP(A37,[4]TDSheet!$A:$G,6,0)</f>
        <v>276</v>
      </c>
      <c r="O37" s="2">
        <f t="shared" si="2"/>
        <v>0.2</v>
      </c>
      <c r="P37" s="19">
        <f t="shared" si="3"/>
        <v>0.42000000000000004</v>
      </c>
      <c r="Q37" s="19"/>
      <c r="R37" s="19"/>
      <c r="S37" s="19"/>
      <c r="X37" s="2">
        <f>VLOOKUP(A37,[2]TDSheet!$A:$Y,25,0)</f>
        <v>0</v>
      </c>
      <c r="Y37" s="2">
        <f>VLOOKUP(A37,[2]TDSheet!$A:$Z,26,0)</f>
        <v>0</v>
      </c>
      <c r="Z37" s="2">
        <f>VLOOKUP(A37,[2]TDSheet!$A:$O,15,0)</f>
        <v>0</v>
      </c>
      <c r="AB37" s="2">
        <f t="shared" si="4"/>
        <v>0</v>
      </c>
    </row>
    <row r="38" spans="1:28" ht="11.1" customHeight="1" outlineLevel="2" x14ac:dyDescent="0.2">
      <c r="A38" s="16" t="s">
        <v>86</v>
      </c>
      <c r="B38" s="16" t="s">
        <v>19</v>
      </c>
      <c r="C38" s="17">
        <v>-3</v>
      </c>
      <c r="D38" s="17">
        <v>155</v>
      </c>
      <c r="E38" s="17">
        <f>VLOOKUP(A38,[1]TDSheet!$D:$J,7,0)</f>
        <v>308</v>
      </c>
      <c r="F38" s="17">
        <v>-156</v>
      </c>
      <c r="G38" s="18">
        <f>VLOOKUP(A38,[2]TDSheet!$A:$G,7,0)</f>
        <v>0</v>
      </c>
      <c r="J38" s="2">
        <f>VLOOKUP(A38,[3]TDSheet!$A:$G,6,0)</f>
        <v>8</v>
      </c>
      <c r="K38" s="2">
        <f>VLOOKUP(A38,[4]TDSheet!$A:$G,6,0)</f>
        <v>300</v>
      </c>
      <c r="O38" s="2">
        <f t="shared" si="2"/>
        <v>1.6</v>
      </c>
      <c r="P38" s="19">
        <f t="shared" si="3"/>
        <v>3.3600000000000003</v>
      </c>
      <c r="Q38" s="19"/>
      <c r="R38" s="19"/>
      <c r="S38" s="19"/>
      <c r="X38" s="2">
        <f>VLOOKUP(A38,[2]TDSheet!$A:$Y,25,0)</f>
        <v>0</v>
      </c>
      <c r="Y38" s="2">
        <f>VLOOKUP(A38,[2]TDSheet!$A:$Z,26,0)</f>
        <v>0</v>
      </c>
      <c r="Z38" s="2">
        <f>VLOOKUP(A38,[2]TDSheet!$A:$O,15,0)</f>
        <v>1.4</v>
      </c>
      <c r="AB38" s="2">
        <f t="shared" si="4"/>
        <v>0</v>
      </c>
    </row>
    <row r="39" spans="1:28" ht="11.1" customHeight="1" outlineLevel="2" x14ac:dyDescent="0.2">
      <c r="A39" s="7" t="s">
        <v>33</v>
      </c>
      <c r="B39" s="7" t="s">
        <v>9</v>
      </c>
      <c r="C39" s="8">
        <v>1088.4190000000001</v>
      </c>
      <c r="D39" s="8">
        <v>1135.758</v>
      </c>
      <c r="E39" s="8">
        <f>VLOOKUP(A39,[1]TDSheet!$D:$J,7,0)</f>
        <v>1011.737</v>
      </c>
      <c r="F39" s="8">
        <v>1212.44</v>
      </c>
      <c r="G39" s="13">
        <f>VLOOKUP(A39,[2]TDSheet!$A:$G,7,0)</f>
        <v>1</v>
      </c>
      <c r="J39" s="2">
        <f>VLOOKUP(A39,[3]TDSheet!$A:$G,6,0)</f>
        <v>914.875</v>
      </c>
      <c r="O39" s="2">
        <f t="shared" si="2"/>
        <v>182.97499999999999</v>
      </c>
      <c r="P39" s="19">
        <f t="shared" si="3"/>
        <v>384.2475</v>
      </c>
      <c r="Q39" s="19"/>
      <c r="R39" s="19"/>
      <c r="S39" s="19">
        <v>385</v>
      </c>
      <c r="X39" s="2">
        <f>VLOOKUP(A39,[2]TDSheet!$A:$Y,25,0)</f>
        <v>148.24939999999998</v>
      </c>
      <c r="Y39" s="2">
        <f>VLOOKUP(A39,[2]TDSheet!$A:$Z,26,0)</f>
        <v>224.26900000000001</v>
      </c>
      <c r="Z39" s="2">
        <f>VLOOKUP(A39,[2]TDSheet!$A:$O,15,0)</f>
        <v>251.98719999999997</v>
      </c>
      <c r="AB39" s="2">
        <f t="shared" si="4"/>
        <v>385</v>
      </c>
    </row>
    <row r="40" spans="1:28" ht="11.1" customHeight="1" outlineLevel="2" x14ac:dyDescent="0.2">
      <c r="A40" s="7" t="s">
        <v>34</v>
      </c>
      <c r="B40" s="7" t="s">
        <v>9</v>
      </c>
      <c r="C40" s="8">
        <v>440.35899999999998</v>
      </c>
      <c r="D40" s="8">
        <v>5259.8389999999999</v>
      </c>
      <c r="E40" s="8">
        <f>VLOOKUP(A40,[1]TDSheet!$D:$J,7,0)</f>
        <v>2724.8969999999999</v>
      </c>
      <c r="F40" s="8">
        <v>2975.3009999999999</v>
      </c>
      <c r="G40" s="13">
        <f>VLOOKUP(A40,[2]TDSheet!$A:$G,7,0)</f>
        <v>1</v>
      </c>
      <c r="J40" s="2">
        <f>VLOOKUP(A40,[3]TDSheet!$A:$G,6,0)</f>
        <v>2654.837</v>
      </c>
      <c r="O40" s="2">
        <f t="shared" si="2"/>
        <v>530.9674</v>
      </c>
      <c r="P40" s="19">
        <f t="shared" si="3"/>
        <v>1115.0315399999999</v>
      </c>
      <c r="Q40" s="19"/>
      <c r="R40" s="19"/>
      <c r="S40" s="19">
        <v>1120</v>
      </c>
      <c r="X40" s="2">
        <f>VLOOKUP(A40,[2]TDSheet!$A:$Y,25,0)</f>
        <v>572.64279999999997</v>
      </c>
      <c r="Y40" s="2">
        <f>VLOOKUP(A40,[2]TDSheet!$A:$Z,26,0)</f>
        <v>521.61559999999997</v>
      </c>
      <c r="Z40" s="2">
        <f>VLOOKUP(A40,[2]TDSheet!$A:$O,15,0)</f>
        <v>636.93560000000002</v>
      </c>
      <c r="AB40" s="2">
        <f t="shared" si="4"/>
        <v>1120</v>
      </c>
    </row>
    <row r="41" spans="1:28" ht="11.1" customHeight="1" outlineLevel="2" x14ac:dyDescent="0.2">
      <c r="A41" s="7" t="s">
        <v>35</v>
      </c>
      <c r="B41" s="7" t="s">
        <v>9</v>
      </c>
      <c r="C41" s="8">
        <v>7.359</v>
      </c>
      <c r="D41" s="8">
        <v>170.18600000000001</v>
      </c>
      <c r="E41" s="8">
        <f>VLOOKUP(A41,[1]TDSheet!$D:$J,7,0)</f>
        <v>22.065999999999999</v>
      </c>
      <c r="F41" s="8">
        <v>155.47900000000001</v>
      </c>
      <c r="G41" s="13">
        <f>VLOOKUP(A41,[2]TDSheet!$A:$G,7,0)</f>
        <v>1</v>
      </c>
      <c r="J41" s="2">
        <f>VLOOKUP(A41,[3]TDSheet!$A:$G,6,0)</f>
        <v>15.026</v>
      </c>
      <c r="O41" s="2">
        <f t="shared" si="2"/>
        <v>3.0051999999999999</v>
      </c>
      <c r="P41" s="19">
        <f t="shared" si="3"/>
        <v>6.3109200000000003</v>
      </c>
      <c r="Q41" s="19"/>
      <c r="R41" s="19"/>
      <c r="S41" s="19">
        <v>10</v>
      </c>
      <c r="X41" s="2">
        <f>VLOOKUP(A41,[2]TDSheet!$A:$Y,25,0)</f>
        <v>5.431</v>
      </c>
      <c r="Y41" s="2">
        <f>VLOOKUP(A41,[2]TDSheet!$A:$Z,26,0)</f>
        <v>4.6107999999999993</v>
      </c>
      <c r="Z41" s="2">
        <f>VLOOKUP(A41,[2]TDSheet!$A:$O,15,0)</f>
        <v>13.078999999999999</v>
      </c>
      <c r="AB41" s="2">
        <f t="shared" si="4"/>
        <v>10</v>
      </c>
    </row>
    <row r="42" spans="1:28" ht="11.1" customHeight="1" outlineLevel="2" x14ac:dyDescent="0.2">
      <c r="A42" s="7" t="s">
        <v>36</v>
      </c>
      <c r="B42" s="7" t="s">
        <v>9</v>
      </c>
      <c r="C42" s="8">
        <v>70.326999999999998</v>
      </c>
      <c r="D42" s="8">
        <v>556.30999999999995</v>
      </c>
      <c r="E42" s="8">
        <f>VLOOKUP(A42,[1]TDSheet!$D:$J,7,0)</f>
        <v>613.05799999999999</v>
      </c>
      <c r="F42" s="8">
        <v>13.579000000000001</v>
      </c>
      <c r="G42" s="13">
        <f>VLOOKUP(A42,[2]TDSheet!$A:$G,7,0)</f>
        <v>1</v>
      </c>
      <c r="J42" s="2">
        <f>VLOOKUP(A42,[3]TDSheet!$A:$G,6,0)</f>
        <v>543.596</v>
      </c>
      <c r="O42" s="2">
        <f t="shared" si="2"/>
        <v>108.7192</v>
      </c>
      <c r="P42" s="19">
        <f t="shared" si="3"/>
        <v>228.31032000000002</v>
      </c>
      <c r="Q42" s="19"/>
      <c r="R42" s="19"/>
      <c r="S42" s="19">
        <v>230</v>
      </c>
      <c r="X42" s="2">
        <f>VLOOKUP(A42,[2]TDSheet!$A:$Y,25,0)</f>
        <v>283.0924</v>
      </c>
      <c r="Y42" s="2">
        <f>VLOOKUP(A42,[2]TDSheet!$A:$Z,26,0)</f>
        <v>194.2012</v>
      </c>
      <c r="Z42" s="2">
        <f>VLOOKUP(A42,[2]TDSheet!$A:$O,15,0)</f>
        <v>446.87459999999999</v>
      </c>
      <c r="AB42" s="2">
        <f t="shared" si="4"/>
        <v>230</v>
      </c>
    </row>
    <row r="43" spans="1:28" ht="11.1" customHeight="1" outlineLevel="2" x14ac:dyDescent="0.2">
      <c r="A43" s="7" t="s">
        <v>37</v>
      </c>
      <c r="B43" s="7" t="s">
        <v>9</v>
      </c>
      <c r="C43" s="8">
        <v>4036.7869999999998</v>
      </c>
      <c r="D43" s="8">
        <v>10097.870000000001</v>
      </c>
      <c r="E43" s="8">
        <f>VLOOKUP(A43,[1]TDSheet!$D:$J,7,0)</f>
        <v>3373.1990000000001</v>
      </c>
      <c r="F43" s="8">
        <v>10761.458000000001</v>
      </c>
      <c r="G43" s="13">
        <f>VLOOKUP(A43,[2]TDSheet!$A:$G,7,0)</f>
        <v>1</v>
      </c>
      <c r="J43" s="2">
        <f>VLOOKUP(A43,[3]TDSheet!$A:$G,6,0)</f>
        <v>3226.7739999999999</v>
      </c>
      <c r="O43" s="2">
        <f t="shared" si="2"/>
        <v>645.35479999999995</v>
      </c>
      <c r="P43" s="19">
        <f t="shared" si="3"/>
        <v>1355.2450799999999</v>
      </c>
      <c r="Q43" s="19"/>
      <c r="R43" s="19"/>
      <c r="S43" s="19">
        <v>1350</v>
      </c>
      <c r="X43" s="2">
        <f>VLOOKUP(A43,[2]TDSheet!$A:$Y,25,0)</f>
        <v>1075.1712</v>
      </c>
      <c r="Y43" s="2">
        <f>VLOOKUP(A43,[2]TDSheet!$A:$Z,26,0)</f>
        <v>380.23020000000002</v>
      </c>
      <c r="Z43" s="2">
        <f>VLOOKUP(A43,[2]TDSheet!$A:$O,15,0)</f>
        <v>1271.2822000000001</v>
      </c>
      <c r="AB43" s="2">
        <f t="shared" si="4"/>
        <v>1350</v>
      </c>
    </row>
    <row r="44" spans="1:28" ht="11.1" customHeight="1" outlineLevel="2" x14ac:dyDescent="0.2">
      <c r="A44" s="14" t="s">
        <v>38</v>
      </c>
      <c r="B44" s="14" t="s">
        <v>9</v>
      </c>
      <c r="C44" s="15">
        <v>105.111</v>
      </c>
      <c r="D44" s="15"/>
      <c r="E44" s="15">
        <f>VLOOKUP(A44,[1]TDSheet!$D:$J,7,0)</f>
        <v>87.738</v>
      </c>
      <c r="F44" s="15">
        <v>17.373000000000001</v>
      </c>
      <c r="G44" s="13">
        <f>VLOOKUP(A44,[2]TDSheet!$A:$G,7,0)</f>
        <v>0</v>
      </c>
      <c r="J44" s="2">
        <f>VLOOKUP(A44,[3]TDSheet!$A:$G,6,0)</f>
        <v>78.423000000000002</v>
      </c>
      <c r="O44" s="2">
        <f t="shared" si="2"/>
        <v>15.6846</v>
      </c>
      <c r="P44" s="19">
        <f t="shared" si="3"/>
        <v>32.937660000000001</v>
      </c>
      <c r="Q44" s="19"/>
      <c r="R44" s="19"/>
      <c r="S44" s="19">
        <v>35</v>
      </c>
      <c r="X44" s="2">
        <f>VLOOKUP(A44,[2]TDSheet!$A:$Y,25,0)</f>
        <v>45.877600000000001</v>
      </c>
      <c r="Y44" s="2">
        <f>VLOOKUP(A44,[2]TDSheet!$A:$Z,26,0)</f>
        <v>14.728200000000001</v>
      </c>
      <c r="Z44" s="2">
        <f>VLOOKUP(A44,[2]TDSheet!$A:$O,15,0)</f>
        <v>22.571000000000002</v>
      </c>
      <c r="AB44" s="2">
        <f t="shared" si="4"/>
        <v>0</v>
      </c>
    </row>
    <row r="45" spans="1:28" ht="11.1" customHeight="1" outlineLevel="2" x14ac:dyDescent="0.2">
      <c r="A45" s="7" t="s">
        <v>39</v>
      </c>
      <c r="B45" s="7" t="s">
        <v>9</v>
      </c>
      <c r="C45" s="8">
        <v>5.4130000000000003</v>
      </c>
      <c r="D45" s="8">
        <v>715.31100000000004</v>
      </c>
      <c r="E45" s="8">
        <f>VLOOKUP(A45,[1]TDSheet!$D:$J,7,0)</f>
        <v>5.4130000000000003</v>
      </c>
      <c r="F45" s="8">
        <v>715.31100000000004</v>
      </c>
      <c r="G45" s="13">
        <f>VLOOKUP(A45,[2]TDSheet!$A:$G,7,0)</f>
        <v>1</v>
      </c>
      <c r="J45" s="2">
        <f>VLOOKUP(A45,[3]TDSheet!$A:$G,6,0)</f>
        <v>0.86499999999999999</v>
      </c>
      <c r="O45" s="2">
        <f t="shared" si="2"/>
        <v>0.17299999999999999</v>
      </c>
      <c r="P45" s="19">
        <f t="shared" si="3"/>
        <v>0.36330000000000001</v>
      </c>
      <c r="Q45" s="19"/>
      <c r="R45" s="19"/>
      <c r="S45" s="19"/>
      <c r="X45" s="2">
        <f>VLOOKUP(A45,[2]TDSheet!$A:$Y,25,0)</f>
        <v>40.539400000000001</v>
      </c>
      <c r="Y45" s="2">
        <f>VLOOKUP(A45,[2]TDSheet!$A:$Z,26,0)</f>
        <v>15.644200000000001</v>
      </c>
      <c r="Z45" s="2">
        <f>VLOOKUP(A45,[2]TDSheet!$A:$O,15,0)</f>
        <v>65.174199999999999</v>
      </c>
      <c r="AB45" s="2">
        <f t="shared" si="4"/>
        <v>0</v>
      </c>
    </row>
    <row r="46" spans="1:28" ht="11.1" customHeight="1" outlineLevel="2" x14ac:dyDescent="0.2">
      <c r="A46" s="7" t="s">
        <v>40</v>
      </c>
      <c r="B46" s="7" t="s">
        <v>9</v>
      </c>
      <c r="C46" s="8">
        <v>475.40800000000002</v>
      </c>
      <c r="D46" s="8">
        <v>3294.817</v>
      </c>
      <c r="E46" s="8">
        <f>VLOOKUP(A46,[1]TDSheet!$D:$J,7,0)</f>
        <v>1244.655</v>
      </c>
      <c r="F46" s="8">
        <v>2525.5700000000002</v>
      </c>
      <c r="G46" s="13">
        <f>VLOOKUP(A46,[2]TDSheet!$A:$G,7,0)</f>
        <v>1</v>
      </c>
      <c r="J46" s="2">
        <f>VLOOKUP(A46,[3]TDSheet!$A:$G,6,0)</f>
        <v>1073.3240000000001</v>
      </c>
      <c r="O46" s="2">
        <f t="shared" si="2"/>
        <v>214.66480000000001</v>
      </c>
      <c r="P46" s="19">
        <f t="shared" si="3"/>
        <v>450.79608000000007</v>
      </c>
      <c r="Q46" s="19"/>
      <c r="R46" s="19"/>
      <c r="S46" s="19">
        <v>450</v>
      </c>
      <c r="X46" s="2">
        <f>VLOOKUP(A46,[2]TDSheet!$A:$Y,25,0)</f>
        <v>19.1126</v>
      </c>
      <c r="Y46" s="2">
        <f>VLOOKUP(A46,[2]TDSheet!$A:$Z,26,0)</f>
        <v>361.37099999999998</v>
      </c>
      <c r="Z46" s="2">
        <f>VLOOKUP(A46,[2]TDSheet!$A:$O,15,0)</f>
        <v>276.50020000000001</v>
      </c>
      <c r="AB46" s="2">
        <f t="shared" si="4"/>
        <v>450</v>
      </c>
    </row>
    <row r="47" spans="1:28" ht="11.1" customHeight="1" outlineLevel="2" x14ac:dyDescent="0.2">
      <c r="A47" s="7" t="s">
        <v>41</v>
      </c>
      <c r="B47" s="7" t="s">
        <v>9</v>
      </c>
      <c r="C47" s="8">
        <v>382.505</v>
      </c>
      <c r="D47" s="8">
        <v>3020.2849999999999</v>
      </c>
      <c r="E47" s="8">
        <f>VLOOKUP(A47,[1]TDSheet!$D:$J,7,0)</f>
        <v>2005.5419999999999</v>
      </c>
      <c r="F47" s="8">
        <v>1397.248</v>
      </c>
      <c r="G47" s="13">
        <f>VLOOKUP(A47,[2]TDSheet!$A:$G,7,0)</f>
        <v>1</v>
      </c>
      <c r="J47" s="2">
        <f>VLOOKUP(A47,[3]TDSheet!$A:$G,6,0)</f>
        <v>1915.777</v>
      </c>
      <c r="O47" s="2">
        <f t="shared" si="2"/>
        <v>383.15539999999999</v>
      </c>
      <c r="P47" s="19">
        <f t="shared" si="3"/>
        <v>804.62634000000003</v>
      </c>
      <c r="Q47" s="19"/>
      <c r="R47" s="19"/>
      <c r="S47" s="19">
        <v>800</v>
      </c>
      <c r="X47" s="2">
        <f>VLOOKUP(A47,[2]TDSheet!$A:$Y,25,0)</f>
        <v>569.52359999999999</v>
      </c>
      <c r="Y47" s="2">
        <f>VLOOKUP(A47,[2]TDSheet!$A:$Z,26,0)</f>
        <v>461.98360000000002</v>
      </c>
      <c r="Z47" s="2">
        <f>VLOOKUP(A47,[2]TDSheet!$A:$O,15,0)</f>
        <v>786.52600000000007</v>
      </c>
      <c r="AB47" s="2">
        <f t="shared" si="4"/>
        <v>800</v>
      </c>
    </row>
    <row r="48" spans="1:28" ht="11.1" customHeight="1" outlineLevel="2" x14ac:dyDescent="0.2">
      <c r="A48" s="7" t="s">
        <v>42</v>
      </c>
      <c r="B48" s="7" t="s">
        <v>9</v>
      </c>
      <c r="C48" s="8">
        <v>920.90599999999995</v>
      </c>
      <c r="D48" s="8">
        <v>2779.2150000000001</v>
      </c>
      <c r="E48" s="8">
        <f>VLOOKUP(A48,[1]TDSheet!$D:$J,7,0)</f>
        <v>571.34400000000005</v>
      </c>
      <c r="F48" s="8">
        <v>3128.777</v>
      </c>
      <c r="G48" s="13">
        <f>VLOOKUP(A48,[2]TDSheet!$A:$G,7,0)</f>
        <v>1</v>
      </c>
      <c r="J48" s="2">
        <f>VLOOKUP(A48,[3]TDSheet!$A:$G,6,0)</f>
        <v>520.07399999999996</v>
      </c>
      <c r="O48" s="2">
        <f t="shared" si="2"/>
        <v>104.01479999999999</v>
      </c>
      <c r="P48" s="19">
        <f t="shared" si="3"/>
        <v>218.43108000000001</v>
      </c>
      <c r="Q48" s="19"/>
      <c r="R48" s="19"/>
      <c r="S48" s="19">
        <v>220</v>
      </c>
      <c r="X48" s="2">
        <f>VLOOKUP(A48,[2]TDSheet!$A:$Y,25,0)</f>
        <v>248.59140000000002</v>
      </c>
      <c r="Y48" s="2">
        <f>VLOOKUP(A48,[2]TDSheet!$A:$Z,26,0)</f>
        <v>238.82800000000003</v>
      </c>
      <c r="Z48" s="2">
        <f>VLOOKUP(A48,[2]TDSheet!$A:$O,15,0)</f>
        <v>329.4624</v>
      </c>
      <c r="AB48" s="2">
        <f t="shared" si="4"/>
        <v>220</v>
      </c>
    </row>
    <row r="49" spans="1:28" ht="11.1" customHeight="1" outlineLevel="2" x14ac:dyDescent="0.2">
      <c r="A49" s="7" t="s">
        <v>43</v>
      </c>
      <c r="B49" s="7" t="s">
        <v>9</v>
      </c>
      <c r="C49" s="8">
        <v>13.055</v>
      </c>
      <c r="D49" s="8">
        <v>2131.4409999999998</v>
      </c>
      <c r="E49" s="8">
        <f>VLOOKUP(A49,[1]TDSheet!$D:$J,7,0)</f>
        <v>489.36200000000002</v>
      </c>
      <c r="F49" s="8">
        <v>1655.134</v>
      </c>
      <c r="G49" s="13">
        <f>VLOOKUP(A49,[2]TDSheet!$A:$G,7,0)</f>
        <v>1</v>
      </c>
      <c r="J49" s="2">
        <f>VLOOKUP(A49,[3]TDSheet!$A:$G,6,0)</f>
        <v>477.18900000000002</v>
      </c>
      <c r="O49" s="2">
        <f t="shared" si="2"/>
        <v>95.43780000000001</v>
      </c>
      <c r="P49" s="19">
        <f t="shared" si="3"/>
        <v>200.41938000000002</v>
      </c>
      <c r="Q49" s="19"/>
      <c r="R49" s="19"/>
      <c r="S49" s="19">
        <v>200</v>
      </c>
      <c r="X49" s="2">
        <f>VLOOKUP(A49,[2]TDSheet!$A:$Y,25,0)</f>
        <v>84.509199999999993</v>
      </c>
      <c r="Y49" s="2">
        <f>VLOOKUP(A49,[2]TDSheet!$A:$Z,26,0)</f>
        <v>157.91079999999999</v>
      </c>
      <c r="Z49" s="2">
        <f>VLOOKUP(A49,[2]TDSheet!$A:$O,15,0)</f>
        <v>33.607600000000005</v>
      </c>
      <c r="AB49" s="2">
        <f t="shared" si="4"/>
        <v>200</v>
      </c>
    </row>
    <row r="50" spans="1:28" ht="21.95" customHeight="1" outlineLevel="2" x14ac:dyDescent="0.2">
      <c r="A50" s="7" t="s">
        <v>44</v>
      </c>
      <c r="B50" s="7" t="s">
        <v>9</v>
      </c>
      <c r="C50" s="8">
        <v>17.302</v>
      </c>
      <c r="D50" s="8">
        <v>1489.4570000000001</v>
      </c>
      <c r="E50" s="8">
        <f>VLOOKUP(A50,[1]TDSheet!$D:$J,7,0)</f>
        <v>581.80200000000002</v>
      </c>
      <c r="F50" s="8">
        <v>924.95699999999999</v>
      </c>
      <c r="G50" s="13">
        <f>VLOOKUP(A50,[2]TDSheet!$A:$G,7,0)</f>
        <v>1</v>
      </c>
      <c r="J50" s="2">
        <f>VLOOKUP(A50,[3]TDSheet!$A:$G,6,0)</f>
        <v>568.89700000000005</v>
      </c>
      <c r="O50" s="2">
        <f t="shared" si="2"/>
        <v>113.77940000000001</v>
      </c>
      <c r="P50" s="19">
        <f t="shared" si="3"/>
        <v>238.93674000000004</v>
      </c>
      <c r="Q50" s="19"/>
      <c r="R50" s="19"/>
      <c r="S50" s="19">
        <v>240</v>
      </c>
      <c r="X50" s="2">
        <f>VLOOKUP(A50,[2]TDSheet!$A:$Y,25,0)</f>
        <v>86.7072</v>
      </c>
      <c r="Y50" s="2">
        <f>VLOOKUP(A50,[2]TDSheet!$A:$Z,26,0)</f>
        <v>225.39000000000001</v>
      </c>
      <c r="Z50" s="2">
        <f>VLOOKUP(A50,[2]TDSheet!$A:$O,15,0)</f>
        <v>66.968400000000003</v>
      </c>
      <c r="AB50" s="2">
        <f t="shared" si="4"/>
        <v>240</v>
      </c>
    </row>
    <row r="51" spans="1:28" ht="11.1" customHeight="1" outlineLevel="2" x14ac:dyDescent="0.2">
      <c r="A51" s="7" t="s">
        <v>45</v>
      </c>
      <c r="B51" s="7" t="s">
        <v>9</v>
      </c>
      <c r="C51" s="8">
        <v>20.788</v>
      </c>
      <c r="D51" s="8">
        <v>26.341000000000001</v>
      </c>
      <c r="E51" s="8">
        <f>VLOOKUP(A51,[1]TDSheet!$D:$J,7,0)</f>
        <v>27.553000000000001</v>
      </c>
      <c r="F51" s="8">
        <v>19.576000000000001</v>
      </c>
      <c r="G51" s="13">
        <f>VLOOKUP(A51,[2]TDSheet!$A:$G,7,0)</f>
        <v>1</v>
      </c>
      <c r="J51" s="2">
        <f>VLOOKUP(A51,[3]TDSheet!$A:$G,6,0)</f>
        <v>26.507999999999999</v>
      </c>
      <c r="O51" s="2">
        <f t="shared" si="2"/>
        <v>5.3015999999999996</v>
      </c>
      <c r="P51" s="19">
        <f t="shared" si="3"/>
        <v>11.13336</v>
      </c>
      <c r="Q51" s="19"/>
      <c r="R51" s="19"/>
      <c r="S51" s="19">
        <v>10</v>
      </c>
      <c r="X51" s="2">
        <f>VLOOKUP(A51,[2]TDSheet!$A:$Y,25,0)</f>
        <v>5.7462</v>
      </c>
      <c r="Y51" s="2">
        <f>VLOOKUP(A51,[2]TDSheet!$A:$Z,26,0)</f>
        <v>3.5941999999999998</v>
      </c>
      <c r="Z51" s="2">
        <f>VLOOKUP(A51,[2]TDSheet!$A:$O,15,0)</f>
        <v>2.6825999999999999</v>
      </c>
      <c r="AB51" s="2">
        <f t="shared" si="4"/>
        <v>10</v>
      </c>
    </row>
    <row r="52" spans="1:28" ht="11.1" customHeight="1" outlineLevel="2" x14ac:dyDescent="0.2">
      <c r="A52" s="7" t="s">
        <v>46</v>
      </c>
      <c r="B52" s="7" t="s">
        <v>9</v>
      </c>
      <c r="C52" s="8">
        <v>29.225000000000001</v>
      </c>
      <c r="D52" s="8">
        <v>1995.605</v>
      </c>
      <c r="E52" s="8">
        <f>VLOOKUP(A52,[1]TDSheet!$D:$J,7,0)</f>
        <v>821.404</v>
      </c>
      <c r="F52" s="8">
        <v>1203.4259999999999</v>
      </c>
      <c r="G52" s="13">
        <f>VLOOKUP(A52,[2]TDSheet!$A:$G,7,0)</f>
        <v>1</v>
      </c>
      <c r="J52" s="2">
        <f>VLOOKUP(A52,[3]TDSheet!$A:$G,6,0)</f>
        <v>812.60299999999995</v>
      </c>
      <c r="O52" s="2">
        <f t="shared" si="2"/>
        <v>162.5206</v>
      </c>
      <c r="P52" s="19">
        <f t="shared" si="3"/>
        <v>341.29326000000003</v>
      </c>
      <c r="Q52" s="19"/>
      <c r="R52" s="19"/>
      <c r="S52" s="19">
        <v>340</v>
      </c>
      <c r="X52" s="2">
        <f>VLOOKUP(A52,[2]TDSheet!$A:$Y,25,0)</f>
        <v>195.39339999999999</v>
      </c>
      <c r="Y52" s="2">
        <f>VLOOKUP(A52,[2]TDSheet!$A:$Z,26,0)</f>
        <v>268.6848</v>
      </c>
      <c r="Z52" s="2">
        <f>VLOOKUP(A52,[2]TDSheet!$A:$O,15,0)</f>
        <v>273.44899999999996</v>
      </c>
      <c r="AB52" s="2">
        <f t="shared" si="4"/>
        <v>340</v>
      </c>
    </row>
    <row r="53" spans="1:28" ht="11.1" customHeight="1" outlineLevel="2" x14ac:dyDescent="0.2">
      <c r="A53" s="7" t="s">
        <v>47</v>
      </c>
      <c r="B53" s="7" t="s">
        <v>9</v>
      </c>
      <c r="C53" s="8">
        <v>5.2910000000000004</v>
      </c>
      <c r="D53" s="8">
        <v>173.173</v>
      </c>
      <c r="E53" s="8">
        <f>VLOOKUP(A53,[1]TDSheet!$D:$J,7,0)</f>
        <v>70.965999999999994</v>
      </c>
      <c r="F53" s="8">
        <v>107.498</v>
      </c>
      <c r="G53" s="13">
        <f>VLOOKUP(A53,[2]TDSheet!$A:$G,7,0)</f>
        <v>1</v>
      </c>
      <c r="J53" s="2">
        <f>VLOOKUP(A53,[3]TDSheet!$A:$G,6,0)</f>
        <v>65.674999999999997</v>
      </c>
      <c r="O53" s="2">
        <f t="shared" si="2"/>
        <v>13.135</v>
      </c>
      <c r="P53" s="19">
        <f t="shared" si="3"/>
        <v>27.583500000000001</v>
      </c>
      <c r="Q53" s="19"/>
      <c r="R53" s="19"/>
      <c r="S53" s="19">
        <v>30</v>
      </c>
      <c r="X53" s="2">
        <f>VLOOKUP(A53,[2]TDSheet!$A:$Y,25,0)</f>
        <v>11.245799999999999</v>
      </c>
      <c r="Y53" s="2">
        <f>VLOOKUP(A53,[2]TDSheet!$A:$Z,26,0)</f>
        <v>12.4932</v>
      </c>
      <c r="Z53" s="2">
        <f>VLOOKUP(A53,[2]TDSheet!$A:$O,15,0)</f>
        <v>15.4612</v>
      </c>
      <c r="AB53" s="2">
        <f t="shared" si="4"/>
        <v>30</v>
      </c>
    </row>
    <row r="54" spans="1:28" ht="11.1" customHeight="1" outlineLevel="2" x14ac:dyDescent="0.2">
      <c r="A54" s="7" t="s">
        <v>48</v>
      </c>
      <c r="B54" s="7" t="s">
        <v>9</v>
      </c>
      <c r="C54" s="8">
        <v>9.8130000000000006</v>
      </c>
      <c r="D54" s="8">
        <v>255.03299999999999</v>
      </c>
      <c r="E54" s="8">
        <f>VLOOKUP(A54,[1]TDSheet!$D:$J,7,0)</f>
        <v>63.601999999999997</v>
      </c>
      <c r="F54" s="8">
        <v>201.244</v>
      </c>
      <c r="G54" s="13">
        <f>VLOOKUP(A54,[2]TDSheet!$A:$G,7,0)</f>
        <v>1</v>
      </c>
      <c r="J54" s="2">
        <f>VLOOKUP(A54,[3]TDSheet!$A:$G,6,0)</f>
        <v>51.591000000000001</v>
      </c>
      <c r="O54" s="2">
        <f t="shared" si="2"/>
        <v>10.318200000000001</v>
      </c>
      <c r="P54" s="19">
        <f t="shared" si="3"/>
        <v>21.668220000000002</v>
      </c>
      <c r="Q54" s="19"/>
      <c r="R54" s="19"/>
      <c r="S54" s="19">
        <v>25</v>
      </c>
      <c r="X54" s="2">
        <f>VLOOKUP(A54,[2]TDSheet!$A:$Y,25,0)</f>
        <v>13.599399999999999</v>
      </c>
      <c r="Y54" s="2">
        <f>VLOOKUP(A54,[2]TDSheet!$A:$Z,26,0)</f>
        <v>14.7362</v>
      </c>
      <c r="Z54" s="2">
        <f>VLOOKUP(A54,[2]TDSheet!$A:$O,15,0)</f>
        <v>21.9556</v>
      </c>
      <c r="AB54" s="2">
        <f t="shared" si="4"/>
        <v>25</v>
      </c>
    </row>
    <row r="55" spans="1:28" ht="21.95" customHeight="1" outlineLevel="2" x14ac:dyDescent="0.2">
      <c r="A55" s="7" t="s">
        <v>49</v>
      </c>
      <c r="B55" s="7" t="s">
        <v>9</v>
      </c>
      <c r="C55" s="8">
        <v>3.7040000000000002</v>
      </c>
      <c r="D55" s="8">
        <v>307.97800000000001</v>
      </c>
      <c r="E55" s="8">
        <f>VLOOKUP(A55,[1]TDSheet!$D:$J,7,0)</f>
        <v>85.402000000000001</v>
      </c>
      <c r="F55" s="8">
        <v>226.28</v>
      </c>
      <c r="G55" s="13">
        <f>VLOOKUP(A55,[2]TDSheet!$A:$G,7,0)</f>
        <v>1</v>
      </c>
      <c r="J55" s="2">
        <f>VLOOKUP(A55,[3]TDSheet!$A:$G,6,0)</f>
        <v>81.56</v>
      </c>
      <c r="O55" s="2">
        <f t="shared" si="2"/>
        <v>16.312000000000001</v>
      </c>
      <c r="P55" s="19">
        <f t="shared" si="3"/>
        <v>34.255200000000002</v>
      </c>
      <c r="Q55" s="19"/>
      <c r="R55" s="19"/>
      <c r="S55" s="19">
        <v>35</v>
      </c>
      <c r="X55" s="2">
        <f>VLOOKUP(A55,[2]TDSheet!$A:$Y,25,0)</f>
        <v>15.3368</v>
      </c>
      <c r="Y55" s="2">
        <f>VLOOKUP(A55,[2]TDSheet!$A:$Z,26,0)</f>
        <v>13.8462</v>
      </c>
      <c r="Z55" s="2">
        <f>VLOOKUP(A55,[2]TDSheet!$A:$O,15,0)</f>
        <v>25.3216</v>
      </c>
      <c r="AB55" s="2">
        <f t="shared" si="4"/>
        <v>35</v>
      </c>
    </row>
    <row r="56" spans="1:28" ht="11.1" customHeight="1" outlineLevel="2" x14ac:dyDescent="0.2">
      <c r="A56" s="7" t="s">
        <v>50</v>
      </c>
      <c r="B56" s="7" t="s">
        <v>9</v>
      </c>
      <c r="C56" s="8">
        <v>10.387</v>
      </c>
      <c r="D56" s="8">
        <v>95.200999999999993</v>
      </c>
      <c r="E56" s="8">
        <f>VLOOKUP(A56,[1]TDSheet!$D:$J,7,0)</f>
        <v>156.86500000000001</v>
      </c>
      <c r="F56" s="8">
        <v>-51.277000000000001</v>
      </c>
      <c r="G56" s="13">
        <f>VLOOKUP(A56,[2]TDSheet!$A:$G,7,0)</f>
        <v>1</v>
      </c>
      <c r="J56" s="2">
        <f>VLOOKUP(A56,[3]TDSheet!$A:$G,6,0)</f>
        <v>5.3419999999999996</v>
      </c>
      <c r="K56" s="2">
        <f>VLOOKUP(A56,[4]TDSheet!$A:$G,6,0)</f>
        <v>141.136</v>
      </c>
      <c r="O56" s="2">
        <f t="shared" si="2"/>
        <v>1.0684</v>
      </c>
      <c r="P56" s="19">
        <f t="shared" si="3"/>
        <v>2.2436400000000001</v>
      </c>
      <c r="Q56" s="19"/>
      <c r="R56" s="19"/>
      <c r="S56" s="19">
        <v>5</v>
      </c>
      <c r="X56" s="2">
        <f>VLOOKUP(A56,[2]TDSheet!$A:$Y,25,0)</f>
        <v>11.1646</v>
      </c>
      <c r="Y56" s="2">
        <f>VLOOKUP(A56,[2]TDSheet!$A:$Z,26,0)</f>
        <v>1.726000000000002</v>
      </c>
      <c r="Z56" s="2">
        <f>VLOOKUP(A56,[2]TDSheet!$A:$O,15,0)</f>
        <v>2.7900000000000005</v>
      </c>
      <c r="AB56" s="2">
        <f t="shared" si="4"/>
        <v>5</v>
      </c>
    </row>
    <row r="57" spans="1:28" ht="11.1" customHeight="1" outlineLevel="2" x14ac:dyDescent="0.2">
      <c r="A57" s="7" t="s">
        <v>51</v>
      </c>
      <c r="B57" s="7" t="s">
        <v>9</v>
      </c>
      <c r="C57" s="8">
        <v>17.164000000000001</v>
      </c>
      <c r="D57" s="8">
        <v>965.21299999999997</v>
      </c>
      <c r="E57" s="8">
        <f>VLOOKUP(A57,[1]TDSheet!$D:$J,7,0)</f>
        <v>394.56</v>
      </c>
      <c r="F57" s="8">
        <v>587.81700000000001</v>
      </c>
      <c r="G57" s="13">
        <f>VLOOKUP(A57,[2]TDSheet!$A:$G,7,0)</f>
        <v>1</v>
      </c>
      <c r="J57" s="2">
        <f>VLOOKUP(A57,[3]TDSheet!$A:$G,6,0)</f>
        <v>377.84199999999998</v>
      </c>
      <c r="O57" s="2">
        <f t="shared" si="2"/>
        <v>75.568399999999997</v>
      </c>
      <c r="P57" s="19">
        <f t="shared" si="3"/>
        <v>158.69363999999999</v>
      </c>
      <c r="Q57" s="19"/>
      <c r="R57" s="19"/>
      <c r="S57" s="19">
        <v>160</v>
      </c>
      <c r="X57" s="2">
        <f>VLOOKUP(A57,[2]TDSheet!$A:$Y,25,0)</f>
        <v>61.547799999999995</v>
      </c>
      <c r="Y57" s="2">
        <f>VLOOKUP(A57,[2]TDSheet!$A:$Z,26,0)</f>
        <v>82.383600000000001</v>
      </c>
      <c r="Z57" s="2">
        <f>VLOOKUP(A57,[2]TDSheet!$A:$O,15,0)</f>
        <v>46.437799999999996</v>
      </c>
      <c r="AB57" s="2">
        <f t="shared" si="4"/>
        <v>160</v>
      </c>
    </row>
    <row r="58" spans="1:28" ht="21.95" customHeight="1" outlineLevel="2" x14ac:dyDescent="0.2">
      <c r="A58" s="14" t="s">
        <v>52</v>
      </c>
      <c r="B58" s="14" t="s">
        <v>9</v>
      </c>
      <c r="C58" s="15"/>
      <c r="D58" s="15"/>
      <c r="E58" s="15">
        <f>VLOOKUP(A58,[1]TDSheet!$D:$J,7,0)</f>
        <v>3</v>
      </c>
      <c r="F58" s="15">
        <v>-3</v>
      </c>
      <c r="G58" s="13">
        <v>0</v>
      </c>
      <c r="J58" s="2">
        <f>VLOOKUP(A58,[3]TDSheet!$A:$G,6,0)</f>
        <v>3</v>
      </c>
      <c r="O58" s="2">
        <f t="shared" si="2"/>
        <v>0.6</v>
      </c>
      <c r="P58" s="19">
        <f t="shared" si="3"/>
        <v>1.26</v>
      </c>
      <c r="Q58" s="19"/>
      <c r="R58" s="19"/>
      <c r="S58" s="19"/>
      <c r="X58" s="2">
        <v>0</v>
      </c>
      <c r="Y58" s="2">
        <v>0</v>
      </c>
      <c r="Z58" s="2">
        <v>0</v>
      </c>
      <c r="AB58" s="2">
        <f t="shared" si="4"/>
        <v>0</v>
      </c>
    </row>
    <row r="59" spans="1:28" ht="21.95" customHeight="1" outlineLevel="2" x14ac:dyDescent="0.2">
      <c r="A59" s="7" t="s">
        <v>53</v>
      </c>
      <c r="B59" s="7" t="s">
        <v>9</v>
      </c>
      <c r="C59" s="8">
        <v>31.271999999999998</v>
      </c>
      <c r="D59" s="8">
        <v>368.678</v>
      </c>
      <c r="E59" s="8">
        <f>VLOOKUP(A59,[1]TDSheet!$D:$J,7,0)</f>
        <v>28.536999999999999</v>
      </c>
      <c r="F59" s="8">
        <v>371.41300000000001</v>
      </c>
      <c r="G59" s="13">
        <f>VLOOKUP(A59,[2]TDSheet!$A:$G,7,0)</f>
        <v>1</v>
      </c>
      <c r="J59" s="2">
        <f>VLOOKUP(A59,[3]TDSheet!$A:$G,6,0)</f>
        <v>23.114000000000001</v>
      </c>
      <c r="O59" s="2">
        <f t="shared" si="2"/>
        <v>4.6227999999999998</v>
      </c>
      <c r="P59" s="19">
        <f t="shared" si="3"/>
        <v>9.7078799999999994</v>
      </c>
      <c r="Q59" s="19"/>
      <c r="R59" s="19"/>
      <c r="S59" s="19">
        <v>10</v>
      </c>
      <c r="X59" s="2">
        <f>VLOOKUP(A59,[2]TDSheet!$A:$Y,25,0)</f>
        <v>29.428199999999997</v>
      </c>
      <c r="Y59" s="2">
        <f>VLOOKUP(A59,[2]TDSheet!$A:$Z,26,0)</f>
        <v>4.6246</v>
      </c>
      <c r="Z59" s="2">
        <f>VLOOKUP(A59,[2]TDSheet!$A:$O,15,0)</f>
        <v>34.817799999999998</v>
      </c>
      <c r="AB59" s="2">
        <f t="shared" si="4"/>
        <v>10</v>
      </c>
    </row>
    <row r="60" spans="1:28" ht="21.95" customHeight="1" outlineLevel="2" x14ac:dyDescent="0.2">
      <c r="A60" s="7" t="s">
        <v>54</v>
      </c>
      <c r="B60" s="7" t="s">
        <v>9</v>
      </c>
      <c r="C60" s="8">
        <v>1475.829</v>
      </c>
      <c r="D60" s="8"/>
      <c r="E60" s="8">
        <f>VLOOKUP(A60,[1]TDSheet!$D:$J,7,0)</f>
        <v>1408.1120000000001</v>
      </c>
      <c r="F60" s="8">
        <v>67.716999999999999</v>
      </c>
      <c r="G60" s="13">
        <f>VLOOKUP(A60,[2]TDSheet!$A:$G,7,0)</f>
        <v>1</v>
      </c>
      <c r="J60" s="2">
        <f>VLOOKUP(A60,[3]TDSheet!$A:$G,6,0)</f>
        <v>1283.133</v>
      </c>
      <c r="O60" s="2">
        <f t="shared" si="2"/>
        <v>256.6266</v>
      </c>
      <c r="P60" s="19">
        <f t="shared" si="3"/>
        <v>538.91586000000007</v>
      </c>
      <c r="Q60" s="19"/>
      <c r="R60" s="19"/>
      <c r="S60" s="19">
        <v>540</v>
      </c>
      <c r="X60" s="2">
        <f>VLOOKUP(A60,[2]TDSheet!$A:$Y,25,0)</f>
        <v>500.04939999999999</v>
      </c>
      <c r="Y60" s="2">
        <f>VLOOKUP(A60,[2]TDSheet!$A:$Z,26,0)</f>
        <v>281.03219999999999</v>
      </c>
      <c r="Z60" s="2">
        <f>VLOOKUP(A60,[2]TDSheet!$A:$O,15,0)</f>
        <v>570.83240000000001</v>
      </c>
      <c r="AB60" s="2">
        <f t="shared" si="4"/>
        <v>540</v>
      </c>
    </row>
    <row r="61" spans="1:28" ht="11.1" customHeight="1" outlineLevel="2" x14ac:dyDescent="0.2">
      <c r="A61" s="14" t="s">
        <v>55</v>
      </c>
      <c r="B61" s="14" t="s">
        <v>9</v>
      </c>
      <c r="C61" s="15">
        <v>-2.6589999999999998</v>
      </c>
      <c r="D61" s="15">
        <v>10.345000000000001</v>
      </c>
      <c r="E61" s="15">
        <f>VLOOKUP(A61,[1]TDSheet!$D:$J,7,0)</f>
        <v>7.6859999999999999</v>
      </c>
      <c r="F61" s="15"/>
      <c r="G61" s="13">
        <f>VLOOKUP(A61,[2]TDSheet!$A:$G,7,0)</f>
        <v>0</v>
      </c>
      <c r="O61" s="2">
        <f t="shared" si="2"/>
        <v>0</v>
      </c>
      <c r="P61" s="19">
        <f t="shared" si="3"/>
        <v>0</v>
      </c>
      <c r="Q61" s="19"/>
      <c r="R61" s="19"/>
      <c r="S61" s="19"/>
      <c r="X61" s="2">
        <f>VLOOKUP(A61,[2]TDSheet!$A:$Y,25,0)</f>
        <v>0</v>
      </c>
      <c r="Y61" s="2">
        <f>VLOOKUP(A61,[2]TDSheet!$A:$Z,26,0)</f>
        <v>0</v>
      </c>
      <c r="Z61" s="2">
        <f>VLOOKUP(A61,[2]TDSheet!$A:$O,15,0)</f>
        <v>2.069</v>
      </c>
      <c r="AB61" s="2">
        <f t="shared" si="4"/>
        <v>0</v>
      </c>
    </row>
    <row r="62" spans="1:28" ht="11.1" customHeight="1" outlineLevel="2" x14ac:dyDescent="0.2">
      <c r="A62" s="7" t="s">
        <v>56</v>
      </c>
      <c r="B62" s="7" t="s">
        <v>9</v>
      </c>
      <c r="C62" s="8">
        <v>5.2830000000000004</v>
      </c>
      <c r="D62" s="8">
        <v>7.952</v>
      </c>
      <c r="E62" s="8">
        <f>VLOOKUP(A62,[1]TDSheet!$D:$J,7,0)</f>
        <v>1.29</v>
      </c>
      <c r="F62" s="8">
        <v>11.945</v>
      </c>
      <c r="G62" s="13">
        <f>VLOOKUP(A62,[2]TDSheet!$A:$G,7,0)</f>
        <v>1</v>
      </c>
      <c r="O62" s="2">
        <f t="shared" si="2"/>
        <v>0</v>
      </c>
      <c r="P62" s="19">
        <f t="shared" si="3"/>
        <v>0</v>
      </c>
      <c r="Q62" s="19"/>
      <c r="R62" s="19"/>
      <c r="S62" s="19"/>
      <c r="X62" s="2">
        <f>VLOOKUP(A62,[2]TDSheet!$A:$Y,25,0)</f>
        <v>0</v>
      </c>
      <c r="Y62" s="2">
        <f>VLOOKUP(A62,[2]TDSheet!$A:$Z,26,0)</f>
        <v>-0.11599999999999999</v>
      </c>
      <c r="Z62" s="2">
        <f>VLOOKUP(A62,[2]TDSheet!$A:$O,15,0)</f>
        <v>4.8457999999999997</v>
      </c>
      <c r="AB62" s="2">
        <f t="shared" si="4"/>
        <v>0</v>
      </c>
    </row>
    <row r="63" spans="1:28" ht="21.95" customHeight="1" outlineLevel="2" x14ac:dyDescent="0.2">
      <c r="A63" s="14" t="s">
        <v>57</v>
      </c>
      <c r="B63" s="14" t="s">
        <v>9</v>
      </c>
      <c r="C63" s="15">
        <v>1.345</v>
      </c>
      <c r="D63" s="15"/>
      <c r="E63" s="15">
        <f>VLOOKUP(A63,[1]TDSheet!$D:$J,7,0)</f>
        <v>1.345</v>
      </c>
      <c r="F63" s="15"/>
      <c r="G63" s="13">
        <f>VLOOKUP(A63,[2]TDSheet!$A:$G,7,0)</f>
        <v>0</v>
      </c>
      <c r="O63" s="2">
        <f t="shared" si="2"/>
        <v>0</v>
      </c>
      <c r="P63" s="19">
        <f t="shared" si="3"/>
        <v>0</v>
      </c>
      <c r="Q63" s="19"/>
      <c r="R63" s="19"/>
      <c r="S63" s="19"/>
      <c r="X63" s="2">
        <f>VLOOKUP(A63,[2]TDSheet!$A:$Y,25,0)</f>
        <v>0</v>
      </c>
      <c r="Y63" s="2">
        <f>VLOOKUP(A63,[2]TDSheet!$A:$Z,26,0)</f>
        <v>0.26739999999999997</v>
      </c>
      <c r="Z63" s="2">
        <f>VLOOKUP(A63,[2]TDSheet!$A:$O,15,0)</f>
        <v>0.53659999999999997</v>
      </c>
      <c r="AB63" s="2">
        <f t="shared" si="4"/>
        <v>0</v>
      </c>
    </row>
    <row r="64" spans="1:28" ht="21.95" customHeight="1" outlineLevel="2" x14ac:dyDescent="0.2">
      <c r="A64" s="7" t="s">
        <v>58</v>
      </c>
      <c r="B64" s="7" t="s">
        <v>9</v>
      </c>
      <c r="C64" s="8">
        <v>-0.20300000000000001</v>
      </c>
      <c r="D64" s="8">
        <v>840.65099999999995</v>
      </c>
      <c r="E64" s="8">
        <f>VLOOKUP(A64,[1]TDSheet!$D:$J,7,0)</f>
        <v>190.19399999999999</v>
      </c>
      <c r="F64" s="8">
        <v>650.25400000000002</v>
      </c>
      <c r="G64" s="13">
        <f>VLOOKUP(A64,[2]TDSheet!$A:$G,7,0)</f>
        <v>1</v>
      </c>
      <c r="J64" s="2">
        <f>VLOOKUP(A64,[3]TDSheet!$A:$G,6,0)</f>
        <v>187.404</v>
      </c>
      <c r="O64" s="2">
        <f t="shared" si="2"/>
        <v>37.480800000000002</v>
      </c>
      <c r="P64" s="19">
        <f t="shared" si="3"/>
        <v>78.709680000000006</v>
      </c>
      <c r="Q64" s="19"/>
      <c r="R64" s="19"/>
      <c r="S64" s="19">
        <v>80</v>
      </c>
      <c r="X64" s="2">
        <f>VLOOKUP(A64,[2]TDSheet!$A:$Y,25,0)</f>
        <v>19.986799999999999</v>
      </c>
      <c r="Y64" s="2">
        <f>VLOOKUP(A64,[2]TDSheet!$A:$Z,26,0)</f>
        <v>56.483199999999997</v>
      </c>
      <c r="Z64" s="2">
        <f>VLOOKUP(A64,[2]TDSheet!$A:$O,15,0)</f>
        <v>0</v>
      </c>
      <c r="AB64" s="2">
        <f t="shared" si="4"/>
        <v>80</v>
      </c>
    </row>
    <row r="65" spans="1:28" ht="11.1" customHeight="1" outlineLevel="2" x14ac:dyDescent="0.2">
      <c r="A65" s="7" t="s">
        <v>59</v>
      </c>
      <c r="B65" s="7" t="s">
        <v>9</v>
      </c>
      <c r="C65" s="8">
        <v>13.657999999999999</v>
      </c>
      <c r="D65" s="8">
        <v>111.086</v>
      </c>
      <c r="E65" s="8">
        <f>VLOOKUP(A65,[1]TDSheet!$D:$J,7,0)</f>
        <v>35.478000000000002</v>
      </c>
      <c r="F65" s="8">
        <v>89.266000000000005</v>
      </c>
      <c r="G65" s="13">
        <f>VLOOKUP(A65,[2]TDSheet!$A:$G,7,0)</f>
        <v>1</v>
      </c>
      <c r="J65" s="2">
        <f>VLOOKUP(A65,[3]TDSheet!$A:$G,6,0)</f>
        <v>31.084</v>
      </c>
      <c r="O65" s="2">
        <f t="shared" si="2"/>
        <v>6.2168000000000001</v>
      </c>
      <c r="P65" s="19">
        <f t="shared" si="3"/>
        <v>13.055280000000002</v>
      </c>
      <c r="Q65" s="19"/>
      <c r="R65" s="19"/>
      <c r="S65" s="19">
        <v>15</v>
      </c>
      <c r="X65" s="2">
        <f>VLOOKUP(A65,[2]TDSheet!$A:$Y,25,0)</f>
        <v>0.28860000000000002</v>
      </c>
      <c r="Y65" s="2">
        <f>VLOOKUP(A65,[2]TDSheet!$A:$Z,26,0)</f>
        <v>9.8628</v>
      </c>
      <c r="Z65" s="2">
        <f>VLOOKUP(A65,[2]TDSheet!$A:$O,15,0)</f>
        <v>14.457599999999999</v>
      </c>
      <c r="AB65" s="2">
        <f t="shared" si="4"/>
        <v>15</v>
      </c>
    </row>
    <row r="66" spans="1:28" ht="11.1" customHeight="1" outlineLevel="2" x14ac:dyDescent="0.2">
      <c r="A66" s="7" t="s">
        <v>60</v>
      </c>
      <c r="B66" s="7" t="s">
        <v>19</v>
      </c>
      <c r="C66" s="8">
        <v>1</v>
      </c>
      <c r="D66" s="8">
        <v>300</v>
      </c>
      <c r="E66" s="8">
        <f>VLOOKUP(A66,[1]TDSheet!$D:$J,7,0)</f>
        <v>79</v>
      </c>
      <c r="F66" s="8">
        <v>222</v>
      </c>
      <c r="G66" s="13">
        <f>VLOOKUP(A66,[2]TDSheet!$A:$G,7,0)</f>
        <v>0.35</v>
      </c>
      <c r="J66" s="2">
        <f>VLOOKUP(A66,[3]TDSheet!$A:$G,6,0)</f>
        <v>78</v>
      </c>
      <c r="O66" s="2">
        <f t="shared" si="2"/>
        <v>15.6</v>
      </c>
      <c r="P66" s="19">
        <f t="shared" si="3"/>
        <v>32.76</v>
      </c>
      <c r="Q66" s="19"/>
      <c r="R66" s="19"/>
      <c r="S66" s="19">
        <v>35</v>
      </c>
      <c r="X66" s="2">
        <f>VLOOKUP(A66,[2]TDSheet!$A:$Y,25,0)</f>
        <v>0</v>
      </c>
      <c r="Y66" s="2">
        <f>VLOOKUP(A66,[2]TDSheet!$A:$Z,26,0)</f>
        <v>20.2</v>
      </c>
      <c r="Z66" s="2">
        <f>VLOOKUP(A66,[2]TDSheet!$A:$O,15,0)</f>
        <v>0.2</v>
      </c>
      <c r="AB66" s="2">
        <f t="shared" si="4"/>
        <v>12.25</v>
      </c>
    </row>
    <row r="67" spans="1:28" ht="11.1" customHeight="1" outlineLevel="2" x14ac:dyDescent="0.2">
      <c r="A67" s="7" t="s">
        <v>87</v>
      </c>
      <c r="B67" s="7" t="s">
        <v>19</v>
      </c>
      <c r="C67" s="8">
        <v>31</v>
      </c>
      <c r="D67" s="8">
        <v>2016</v>
      </c>
      <c r="E67" s="8">
        <f>VLOOKUP(A67,[1]TDSheet!$D:$J,7,0)</f>
        <v>1455</v>
      </c>
      <c r="F67" s="8">
        <v>592</v>
      </c>
      <c r="G67" s="13">
        <f>VLOOKUP(A67,[2]TDSheet!$A:$G,7,0)</f>
        <v>0.4</v>
      </c>
      <c r="J67" s="2">
        <f>VLOOKUP(A67,[3]TDSheet!$A:$G,6,0)</f>
        <v>735</v>
      </c>
      <c r="K67" s="2">
        <f>VLOOKUP(A67,[4]TDSheet!$A:$G,6,0)</f>
        <v>720</v>
      </c>
      <c r="O67" s="2">
        <f t="shared" si="2"/>
        <v>147</v>
      </c>
      <c r="P67" s="19">
        <f t="shared" si="3"/>
        <v>308.7</v>
      </c>
      <c r="Q67" s="19"/>
      <c r="R67" s="19"/>
      <c r="S67" s="19">
        <v>310</v>
      </c>
      <c r="X67" s="2">
        <f>VLOOKUP(A67,[2]TDSheet!$A:$Y,25,0)</f>
        <v>159.6</v>
      </c>
      <c r="Y67" s="2">
        <f>VLOOKUP(A67,[2]TDSheet!$A:$Z,26,0)</f>
        <v>160.19999999999999</v>
      </c>
      <c r="Z67" s="2">
        <f>VLOOKUP(A67,[2]TDSheet!$A:$O,15,0)</f>
        <v>121.8</v>
      </c>
      <c r="AB67" s="2">
        <f t="shared" si="4"/>
        <v>124</v>
      </c>
    </row>
    <row r="68" spans="1:28" ht="11.1" customHeight="1" outlineLevel="2" x14ac:dyDescent="0.2">
      <c r="A68" s="7" t="s">
        <v>26</v>
      </c>
      <c r="B68" s="7" t="s">
        <v>19</v>
      </c>
      <c r="C68" s="8">
        <v>1</v>
      </c>
      <c r="D68" s="8">
        <v>350</v>
      </c>
      <c r="E68" s="8">
        <f>VLOOKUP(A68,[1]TDSheet!$D:$J,7,0)</f>
        <v>503</v>
      </c>
      <c r="F68" s="8">
        <v>-152</v>
      </c>
      <c r="G68" s="13">
        <f>VLOOKUP(A68,[2]TDSheet!$A:$G,7,0)</f>
        <v>0.45</v>
      </c>
      <c r="J68" s="2">
        <f>VLOOKUP(A68,[3]TDSheet!$A:$G,6,0)</f>
        <v>2</v>
      </c>
      <c r="K68" s="2">
        <f>VLOOKUP(A68,[4]TDSheet!$A:$G,6,0)</f>
        <v>500</v>
      </c>
      <c r="O68" s="2">
        <f t="shared" si="2"/>
        <v>0.4</v>
      </c>
      <c r="P68" s="19">
        <f t="shared" si="3"/>
        <v>0.84000000000000008</v>
      </c>
      <c r="Q68" s="19"/>
      <c r="R68" s="19"/>
      <c r="S68" s="19"/>
      <c r="X68" s="2">
        <f>VLOOKUP(A68,[2]TDSheet!$A:$Y,25,0)</f>
        <v>6</v>
      </c>
      <c r="Y68" s="2">
        <f>VLOOKUP(A68,[2]TDSheet!$A:$Z,26,0)</f>
        <v>0</v>
      </c>
      <c r="Z68" s="2">
        <f>VLOOKUP(A68,[2]TDSheet!$A:$O,15,0)</f>
        <v>9.8000000000000007</v>
      </c>
      <c r="AB68" s="2">
        <f t="shared" si="4"/>
        <v>0</v>
      </c>
    </row>
    <row r="69" spans="1:28" ht="11.1" customHeight="1" outlineLevel="2" x14ac:dyDescent="0.2">
      <c r="A69" s="7" t="s">
        <v>61</v>
      </c>
      <c r="B69" s="7" t="s">
        <v>9</v>
      </c>
      <c r="C69" s="8">
        <v>18.111000000000001</v>
      </c>
      <c r="D69" s="8">
        <v>1111.9380000000001</v>
      </c>
      <c r="E69" s="8">
        <f>VLOOKUP(A69,[1]TDSheet!$D:$J,7,0)</f>
        <v>315.14499999999998</v>
      </c>
      <c r="F69" s="8">
        <v>814.904</v>
      </c>
      <c r="G69" s="13">
        <f>VLOOKUP(A69,[2]TDSheet!$A:$G,7,0)</f>
        <v>1</v>
      </c>
      <c r="J69" s="2">
        <f>VLOOKUP(A69,[3]TDSheet!$A:$G,6,0)</f>
        <v>315.14499999999998</v>
      </c>
      <c r="O69" s="2">
        <f t="shared" si="2"/>
        <v>63.028999999999996</v>
      </c>
      <c r="P69" s="19">
        <f t="shared" si="3"/>
        <v>132.36089999999999</v>
      </c>
      <c r="Q69" s="19"/>
      <c r="R69" s="19"/>
      <c r="S69" s="19">
        <v>135</v>
      </c>
      <c r="X69" s="2">
        <f>VLOOKUP(A69,[2]TDSheet!$A:$Y,25,0)</f>
        <v>0</v>
      </c>
      <c r="Y69" s="2">
        <f>VLOOKUP(A69,[2]TDSheet!$A:$Z,26,0)</f>
        <v>86.691000000000003</v>
      </c>
      <c r="Z69" s="2">
        <f>VLOOKUP(A69,[2]TDSheet!$A:$O,15,0)</f>
        <v>19.1662</v>
      </c>
      <c r="AB69" s="2">
        <f t="shared" si="4"/>
        <v>135</v>
      </c>
    </row>
    <row r="70" spans="1:28" ht="11.1" customHeight="1" outlineLevel="2" x14ac:dyDescent="0.2">
      <c r="A70" s="7" t="s">
        <v>88</v>
      </c>
      <c r="B70" s="7" t="s">
        <v>19</v>
      </c>
      <c r="C70" s="8">
        <v>62</v>
      </c>
      <c r="D70" s="8">
        <v>198</v>
      </c>
      <c r="E70" s="8">
        <f>VLOOKUP(A70,[1]TDSheet!$D:$J,7,0)</f>
        <v>189</v>
      </c>
      <c r="F70" s="8">
        <v>71</v>
      </c>
      <c r="G70" s="13">
        <f>VLOOKUP(A70,[2]TDSheet!$A:$G,7,0)</f>
        <v>0.35</v>
      </c>
      <c r="J70" s="2">
        <f>VLOOKUP(A70,[3]TDSheet!$A:$G,6,0)</f>
        <v>181</v>
      </c>
      <c r="O70" s="2">
        <f t="shared" si="2"/>
        <v>36.200000000000003</v>
      </c>
      <c r="P70" s="19">
        <f t="shared" si="3"/>
        <v>76.02000000000001</v>
      </c>
      <c r="Q70" s="19"/>
      <c r="R70" s="19"/>
      <c r="S70" s="19">
        <v>75</v>
      </c>
      <c r="X70" s="2">
        <f>VLOOKUP(A70,[2]TDSheet!$A:$Y,25,0)</f>
        <v>0</v>
      </c>
      <c r="Y70" s="2">
        <f>VLOOKUP(A70,[2]TDSheet!$A:$Z,26,0)</f>
        <v>20</v>
      </c>
      <c r="Z70" s="2">
        <f>VLOOKUP(A70,[2]TDSheet!$A:$O,15,0)</f>
        <v>9</v>
      </c>
      <c r="AB70" s="2">
        <f t="shared" si="4"/>
        <v>26.25</v>
      </c>
    </row>
    <row r="71" spans="1:28" ht="11.1" customHeight="1" outlineLevel="2" x14ac:dyDescent="0.2">
      <c r="A71" s="7" t="s">
        <v>89</v>
      </c>
      <c r="B71" s="7" t="s">
        <v>19</v>
      </c>
      <c r="C71" s="8">
        <v>25</v>
      </c>
      <c r="D71" s="8">
        <v>1704</v>
      </c>
      <c r="E71" s="8">
        <f>VLOOKUP(A71,[1]TDSheet!$D:$J,7,0)</f>
        <v>61</v>
      </c>
      <c r="F71" s="8">
        <v>1668</v>
      </c>
      <c r="G71" s="13">
        <f>VLOOKUP(A71,[2]TDSheet!$A:$G,7,0)</f>
        <v>0.4</v>
      </c>
      <c r="J71" s="2">
        <f>VLOOKUP(A71,[3]TDSheet!$A:$G,6,0)</f>
        <v>37</v>
      </c>
      <c r="O71" s="2">
        <f t="shared" ref="O71:O96" si="5">J71/5</f>
        <v>7.4</v>
      </c>
      <c r="P71" s="19">
        <f t="shared" ref="P71:P96" si="6">O71*$P$1</f>
        <v>15.540000000000001</v>
      </c>
      <c r="Q71" s="19"/>
      <c r="R71" s="19"/>
      <c r="S71" s="19">
        <v>15</v>
      </c>
      <c r="X71" s="2">
        <f>VLOOKUP(A71,[2]TDSheet!$A:$Y,25,0)</f>
        <v>137.6</v>
      </c>
      <c r="Y71" s="2">
        <f>VLOOKUP(A71,[2]TDSheet!$A:$Z,26,0)</f>
        <v>56.4</v>
      </c>
      <c r="Z71" s="2">
        <f>VLOOKUP(A71,[2]TDSheet!$A:$O,15,0)</f>
        <v>159.6</v>
      </c>
      <c r="AB71" s="2">
        <f t="shared" ref="AB71:AB96" si="7">S71*G71</f>
        <v>6</v>
      </c>
    </row>
    <row r="72" spans="1:28" ht="11.1" customHeight="1" outlineLevel="2" x14ac:dyDescent="0.2">
      <c r="A72" s="7" t="s">
        <v>90</v>
      </c>
      <c r="B72" s="7" t="s">
        <v>19</v>
      </c>
      <c r="C72" s="8">
        <v>3.4129999999999998</v>
      </c>
      <c r="D72" s="8">
        <v>2105.587</v>
      </c>
      <c r="E72" s="8">
        <f>VLOOKUP(A72,[1]TDSheet!$D:$J,7,0)</f>
        <v>1084</v>
      </c>
      <c r="F72" s="8">
        <v>1025</v>
      </c>
      <c r="G72" s="13">
        <f>VLOOKUP(A72,[2]TDSheet!$A:$G,7,0)</f>
        <v>0.4</v>
      </c>
      <c r="J72" s="2">
        <f>VLOOKUP(A72,[3]TDSheet!$A:$G,6,0)</f>
        <v>950</v>
      </c>
      <c r="K72" s="2">
        <f>VLOOKUP(A72,[4]TDSheet!$A:$G,6,0)</f>
        <v>108</v>
      </c>
      <c r="O72" s="2">
        <f t="shared" si="5"/>
        <v>190</v>
      </c>
      <c r="P72" s="19">
        <f t="shared" si="6"/>
        <v>399</v>
      </c>
      <c r="Q72" s="19"/>
      <c r="R72" s="19"/>
      <c r="S72" s="19">
        <v>400</v>
      </c>
      <c r="X72" s="2">
        <f>VLOOKUP(A72,[2]TDSheet!$A:$Y,25,0)</f>
        <v>162.40199999999999</v>
      </c>
      <c r="Y72" s="2">
        <f>VLOOKUP(A72,[2]TDSheet!$A:$Z,26,0)</f>
        <v>134.1174</v>
      </c>
      <c r="Z72" s="2">
        <f>VLOOKUP(A72,[2]TDSheet!$A:$O,15,0)</f>
        <v>182.4</v>
      </c>
      <c r="AB72" s="2">
        <f t="shared" si="7"/>
        <v>160</v>
      </c>
    </row>
    <row r="73" spans="1:28" ht="11.1" customHeight="1" outlineLevel="2" x14ac:dyDescent="0.2">
      <c r="A73" s="7" t="s">
        <v>14</v>
      </c>
      <c r="B73" s="7" t="s">
        <v>9</v>
      </c>
      <c r="C73" s="8">
        <v>-8.4689999999999994</v>
      </c>
      <c r="D73" s="8">
        <v>289.57400000000001</v>
      </c>
      <c r="E73" s="8">
        <f>VLOOKUP(A73,[1]TDSheet!$D:$J,7,0)</f>
        <v>58.064</v>
      </c>
      <c r="F73" s="8">
        <v>223.041</v>
      </c>
      <c r="G73" s="13">
        <f>VLOOKUP(A73,[2]TDSheet!$A:$G,7,0)</f>
        <v>1</v>
      </c>
      <c r="J73" s="2">
        <f>VLOOKUP(A73,[3]TDSheet!$A:$G,6,0)</f>
        <v>58.064</v>
      </c>
      <c r="O73" s="2">
        <f t="shared" si="5"/>
        <v>11.6128</v>
      </c>
      <c r="P73" s="19">
        <f t="shared" si="6"/>
        <v>24.386880000000001</v>
      </c>
      <c r="Q73" s="19"/>
      <c r="R73" s="19"/>
      <c r="S73" s="19">
        <v>25</v>
      </c>
      <c r="X73" s="2">
        <f>VLOOKUP(A73,[2]TDSheet!$A:$Y,25,0)</f>
        <v>11.2272</v>
      </c>
      <c r="Y73" s="2">
        <f>VLOOKUP(A73,[2]TDSheet!$A:$Z,26,0)</f>
        <v>22.6814</v>
      </c>
      <c r="Z73" s="2">
        <f>VLOOKUP(A73,[2]TDSheet!$A:$O,15,0)</f>
        <v>13.724</v>
      </c>
      <c r="AB73" s="2">
        <f t="shared" si="7"/>
        <v>25</v>
      </c>
    </row>
    <row r="74" spans="1:28" ht="11.1" customHeight="1" outlineLevel="2" x14ac:dyDescent="0.2">
      <c r="A74" s="7" t="s">
        <v>15</v>
      </c>
      <c r="B74" s="7" t="s">
        <v>9</v>
      </c>
      <c r="C74" s="8">
        <v>28.143000000000001</v>
      </c>
      <c r="D74" s="8">
        <v>1428.163</v>
      </c>
      <c r="E74" s="8">
        <f>VLOOKUP(A74,[1]TDSheet!$D:$J,7,0)</f>
        <v>419.26499999999999</v>
      </c>
      <c r="F74" s="8">
        <v>1037.0409999999999</v>
      </c>
      <c r="G74" s="13">
        <f>VLOOKUP(A74,[2]TDSheet!$A:$G,7,0)</f>
        <v>1</v>
      </c>
      <c r="J74" s="2">
        <f>VLOOKUP(A74,[3]TDSheet!$A:$G,6,0)</f>
        <v>392.47699999999998</v>
      </c>
      <c r="O74" s="2">
        <f t="shared" si="5"/>
        <v>78.495399999999989</v>
      </c>
      <c r="P74" s="19">
        <f t="shared" si="6"/>
        <v>164.84034</v>
      </c>
      <c r="Q74" s="19"/>
      <c r="R74" s="19"/>
      <c r="S74" s="19">
        <v>165</v>
      </c>
      <c r="X74" s="2">
        <f>VLOOKUP(A74,[2]TDSheet!$A:$Y,25,0)</f>
        <v>18.650600000000001</v>
      </c>
      <c r="Y74" s="2">
        <f>VLOOKUP(A74,[2]TDSheet!$A:$Z,26,0)</f>
        <v>126.48800000000001</v>
      </c>
      <c r="Z74" s="2">
        <f>VLOOKUP(A74,[2]TDSheet!$A:$O,15,0)</f>
        <v>82.536000000000001</v>
      </c>
      <c r="AB74" s="2">
        <f t="shared" si="7"/>
        <v>165</v>
      </c>
    </row>
    <row r="75" spans="1:28" ht="11.1" customHeight="1" outlineLevel="2" x14ac:dyDescent="0.2">
      <c r="A75" s="7" t="s">
        <v>16</v>
      </c>
      <c r="B75" s="7" t="s">
        <v>9</v>
      </c>
      <c r="C75" s="8">
        <v>21.827000000000002</v>
      </c>
      <c r="D75" s="8">
        <v>614.68299999999999</v>
      </c>
      <c r="E75" s="8">
        <f>VLOOKUP(A75,[1]TDSheet!$D:$J,7,0)</f>
        <v>83.704999999999998</v>
      </c>
      <c r="F75" s="8">
        <v>552.80499999999995</v>
      </c>
      <c r="G75" s="13">
        <f>VLOOKUP(A75,[2]TDSheet!$A:$G,7,0)</f>
        <v>1</v>
      </c>
      <c r="J75" s="2">
        <f>VLOOKUP(A75,[3]TDSheet!$A:$G,6,0)</f>
        <v>68.775000000000006</v>
      </c>
      <c r="O75" s="2">
        <f t="shared" si="5"/>
        <v>13.755000000000001</v>
      </c>
      <c r="P75" s="19">
        <f t="shared" si="6"/>
        <v>28.885500000000004</v>
      </c>
      <c r="Q75" s="19"/>
      <c r="R75" s="19"/>
      <c r="S75" s="19">
        <v>30</v>
      </c>
      <c r="X75" s="2">
        <f>VLOOKUP(A75,[2]TDSheet!$A:$Y,25,0)</f>
        <v>13.938999999999998</v>
      </c>
      <c r="Y75" s="2">
        <f>VLOOKUP(A75,[2]TDSheet!$A:$Z,26,0)</f>
        <v>19.794599999999999</v>
      </c>
      <c r="Z75" s="2">
        <f>VLOOKUP(A75,[2]TDSheet!$A:$O,15,0)</f>
        <v>56.396000000000001</v>
      </c>
      <c r="AB75" s="2">
        <f t="shared" si="7"/>
        <v>30</v>
      </c>
    </row>
    <row r="76" spans="1:28" ht="11.1" customHeight="1" outlineLevel="2" x14ac:dyDescent="0.2">
      <c r="A76" s="7" t="s">
        <v>62</v>
      </c>
      <c r="B76" s="7" t="s">
        <v>9</v>
      </c>
      <c r="C76" s="8">
        <v>-2.5819999999999999</v>
      </c>
      <c r="D76" s="8">
        <v>1324.877</v>
      </c>
      <c r="E76" s="8">
        <f>VLOOKUP(A76,[1]TDSheet!$D:$J,7,0)</f>
        <v>115.831</v>
      </c>
      <c r="F76" s="8">
        <v>1206.4639999999999</v>
      </c>
      <c r="G76" s="13">
        <f>VLOOKUP(A76,[2]TDSheet!$A:$G,7,0)</f>
        <v>1</v>
      </c>
      <c r="J76" s="2">
        <f>VLOOKUP(A76,[3]TDSheet!$A:$G,6,0)</f>
        <v>115.831</v>
      </c>
      <c r="O76" s="2">
        <f t="shared" si="5"/>
        <v>23.1662</v>
      </c>
      <c r="P76" s="19">
        <f t="shared" si="6"/>
        <v>48.64902</v>
      </c>
      <c r="Q76" s="19"/>
      <c r="R76" s="19"/>
      <c r="S76" s="19">
        <v>50</v>
      </c>
      <c r="X76" s="2">
        <f>VLOOKUP(A76,[2]TDSheet!$A:$Y,25,0)</f>
        <v>33.341000000000001</v>
      </c>
      <c r="Y76" s="2">
        <f>VLOOKUP(A76,[2]TDSheet!$A:$Z,26,0)</f>
        <v>95.497399999999999</v>
      </c>
      <c r="Z76" s="2">
        <f>VLOOKUP(A76,[2]TDSheet!$A:$O,15,0)</f>
        <v>13.265799999999999</v>
      </c>
      <c r="AB76" s="2">
        <f t="shared" si="7"/>
        <v>50</v>
      </c>
    </row>
    <row r="77" spans="1:28" ht="11.1" customHeight="1" outlineLevel="2" x14ac:dyDescent="0.2">
      <c r="A77" s="7" t="s">
        <v>63</v>
      </c>
      <c r="B77" s="7" t="s">
        <v>9</v>
      </c>
      <c r="C77" s="8">
        <v>46.094999999999999</v>
      </c>
      <c r="D77" s="8">
        <v>885.88199999999995</v>
      </c>
      <c r="E77" s="8">
        <f>VLOOKUP(A77,[1]TDSheet!$D:$J,7,0)</f>
        <v>56.966000000000001</v>
      </c>
      <c r="F77" s="8">
        <v>875.01099999999997</v>
      </c>
      <c r="G77" s="13">
        <f>VLOOKUP(A77,[2]TDSheet!$A:$G,7,0)</f>
        <v>1</v>
      </c>
      <c r="J77" s="2">
        <f>VLOOKUP(A77,[3]TDSheet!$A:$G,6,0)</f>
        <v>39.878</v>
      </c>
      <c r="O77" s="2">
        <f t="shared" si="5"/>
        <v>7.9756</v>
      </c>
      <c r="P77" s="19">
        <f t="shared" si="6"/>
        <v>16.748760000000001</v>
      </c>
      <c r="Q77" s="19"/>
      <c r="R77" s="19"/>
      <c r="S77" s="19">
        <v>20</v>
      </c>
      <c r="X77" s="2">
        <f>VLOOKUP(A77,[2]TDSheet!$A:$Y,25,0)</f>
        <v>66.910200000000003</v>
      </c>
      <c r="Y77" s="2">
        <f>VLOOKUP(A77,[2]TDSheet!$A:$Z,26,0)</f>
        <v>10.0976</v>
      </c>
      <c r="Z77" s="2">
        <f>VLOOKUP(A77,[2]TDSheet!$A:$O,15,0)</f>
        <v>82.791600000000003</v>
      </c>
      <c r="AB77" s="2">
        <f t="shared" si="7"/>
        <v>20</v>
      </c>
    </row>
    <row r="78" spans="1:28" ht="11.1" customHeight="1" outlineLevel="2" x14ac:dyDescent="0.2">
      <c r="A78" s="14" t="s">
        <v>27</v>
      </c>
      <c r="B78" s="14" t="s">
        <v>19</v>
      </c>
      <c r="C78" s="15">
        <v>-1</v>
      </c>
      <c r="D78" s="15">
        <v>281</v>
      </c>
      <c r="E78" s="15">
        <f>VLOOKUP(A78,[1]TDSheet!$D:$J,7,0)</f>
        <v>560</v>
      </c>
      <c r="F78" s="15">
        <v>-280</v>
      </c>
      <c r="G78" s="13">
        <f>VLOOKUP(A78,[2]TDSheet!$A:$G,7,0)</f>
        <v>0</v>
      </c>
      <c r="K78" s="2">
        <f>VLOOKUP(A78,[4]TDSheet!$A:$G,6,0)</f>
        <v>560</v>
      </c>
      <c r="O78" s="2">
        <f t="shared" si="5"/>
        <v>0</v>
      </c>
      <c r="P78" s="19">
        <f t="shared" si="6"/>
        <v>0</v>
      </c>
      <c r="Q78" s="19"/>
      <c r="R78" s="19"/>
      <c r="S78" s="19"/>
      <c r="X78" s="2">
        <f>VLOOKUP(A78,[2]TDSheet!$A:$Y,25,0)</f>
        <v>1</v>
      </c>
      <c r="Y78" s="2">
        <f>VLOOKUP(A78,[2]TDSheet!$A:$Z,26,0)</f>
        <v>12.670999999999999</v>
      </c>
      <c r="Z78" s="2">
        <f>VLOOKUP(A78,[2]TDSheet!$A:$O,15,0)</f>
        <v>0.2</v>
      </c>
      <c r="AB78" s="2">
        <f t="shared" si="7"/>
        <v>0</v>
      </c>
    </row>
    <row r="79" spans="1:28" ht="11.1" customHeight="1" outlineLevel="2" x14ac:dyDescent="0.2">
      <c r="A79" s="16" t="s">
        <v>91</v>
      </c>
      <c r="B79" s="16" t="s">
        <v>19</v>
      </c>
      <c r="C79" s="17">
        <v>-13</v>
      </c>
      <c r="D79" s="17">
        <v>373</v>
      </c>
      <c r="E79" s="17">
        <f>VLOOKUP(A79,[1]TDSheet!$D:$J,7,0)</f>
        <v>720</v>
      </c>
      <c r="F79" s="17">
        <v>-360</v>
      </c>
      <c r="G79" s="18">
        <f>VLOOKUP(A79,[2]TDSheet!$A:$G,7,0)</f>
        <v>0</v>
      </c>
      <c r="K79" s="2">
        <f>VLOOKUP(A79,[4]TDSheet!$A:$G,6,0)</f>
        <v>720</v>
      </c>
      <c r="O79" s="2">
        <f t="shared" si="5"/>
        <v>0</v>
      </c>
      <c r="P79" s="19">
        <f t="shared" si="6"/>
        <v>0</v>
      </c>
      <c r="Q79" s="19"/>
      <c r="R79" s="19"/>
      <c r="S79" s="19"/>
      <c r="X79" s="2">
        <f>VLOOKUP(A79,[2]TDSheet!$A:$Y,25,0)</f>
        <v>0</v>
      </c>
      <c r="Y79" s="2">
        <f>VLOOKUP(A79,[2]TDSheet!$A:$Z,26,0)</f>
        <v>0</v>
      </c>
      <c r="Z79" s="2">
        <f>VLOOKUP(A79,[2]TDSheet!$A:$O,15,0)</f>
        <v>3.4</v>
      </c>
      <c r="AB79" s="2">
        <f t="shared" si="7"/>
        <v>0</v>
      </c>
    </row>
    <row r="80" spans="1:28" ht="21.95" customHeight="1" outlineLevel="2" x14ac:dyDescent="0.2">
      <c r="A80" s="7" t="s">
        <v>92</v>
      </c>
      <c r="B80" s="7" t="s">
        <v>19</v>
      </c>
      <c r="C80" s="8">
        <v>1</v>
      </c>
      <c r="D80" s="8">
        <v>450</v>
      </c>
      <c r="E80" s="8">
        <f>VLOOKUP(A80,[1]TDSheet!$D:$J,7,0)</f>
        <v>726</v>
      </c>
      <c r="F80" s="8">
        <v>-275</v>
      </c>
      <c r="G80" s="13">
        <f>VLOOKUP(A80,[2]TDSheet!$A:$G,7,0)</f>
        <v>0.35</v>
      </c>
      <c r="J80" s="2">
        <f>VLOOKUP(A80,[3]TDSheet!$A:$G,6,0)</f>
        <v>5</v>
      </c>
      <c r="K80" s="2">
        <f>VLOOKUP(A80,[4]TDSheet!$A:$G,6,0)</f>
        <v>720</v>
      </c>
      <c r="O80" s="2">
        <f t="shared" si="5"/>
        <v>1</v>
      </c>
      <c r="P80" s="19">
        <f t="shared" si="6"/>
        <v>2.1</v>
      </c>
      <c r="Q80" s="19"/>
      <c r="R80" s="19"/>
      <c r="S80" s="19"/>
      <c r="X80" s="2">
        <f>VLOOKUP(A80,[2]TDSheet!$A:$Y,25,0)</f>
        <v>0</v>
      </c>
      <c r="Y80" s="2">
        <f>VLOOKUP(A80,[2]TDSheet!$A:$Z,26,0)</f>
        <v>15.2</v>
      </c>
      <c r="Z80" s="2">
        <f>VLOOKUP(A80,[2]TDSheet!$A:$O,15,0)</f>
        <v>14.8</v>
      </c>
      <c r="AB80" s="2">
        <f t="shared" si="7"/>
        <v>0</v>
      </c>
    </row>
    <row r="81" spans="1:28" ht="21.95" customHeight="1" outlineLevel="2" x14ac:dyDescent="0.2">
      <c r="A81" s="14" t="s">
        <v>28</v>
      </c>
      <c r="B81" s="14" t="s">
        <v>19</v>
      </c>
      <c r="C81" s="15">
        <v>174</v>
      </c>
      <c r="D81" s="15"/>
      <c r="E81" s="15">
        <f>VLOOKUP(A81,[1]TDSheet!$D:$J,7,0)</f>
        <v>169</v>
      </c>
      <c r="F81" s="15">
        <v>5</v>
      </c>
      <c r="G81" s="13">
        <f>VLOOKUP(A81,[2]TDSheet!$A:$G,7,0)</f>
        <v>0</v>
      </c>
      <c r="J81" s="2">
        <f>VLOOKUP(A81,[3]TDSheet!$A:$G,6,0)</f>
        <v>143</v>
      </c>
      <c r="O81" s="2">
        <f t="shared" si="5"/>
        <v>28.6</v>
      </c>
      <c r="P81" s="19">
        <f t="shared" si="6"/>
        <v>60.06</v>
      </c>
      <c r="Q81" s="19"/>
      <c r="R81" s="19"/>
      <c r="S81" s="19"/>
      <c r="X81" s="2">
        <f>VLOOKUP(A81,[2]TDSheet!$A:$Y,25,0)</f>
        <v>24.6</v>
      </c>
      <c r="Y81" s="2">
        <f>VLOOKUP(A81,[2]TDSheet!$A:$Z,26,0)</f>
        <v>36.4</v>
      </c>
      <c r="Z81" s="2">
        <f>VLOOKUP(A81,[2]TDSheet!$A:$O,15,0)</f>
        <v>43.2</v>
      </c>
      <c r="AB81" s="2">
        <f t="shared" si="7"/>
        <v>0</v>
      </c>
    </row>
    <row r="82" spans="1:28" ht="21.95" customHeight="1" outlineLevel="2" x14ac:dyDescent="0.2">
      <c r="A82" s="16" t="s">
        <v>29</v>
      </c>
      <c r="B82" s="16" t="s">
        <v>19</v>
      </c>
      <c r="C82" s="17"/>
      <c r="D82" s="17">
        <v>180</v>
      </c>
      <c r="E82" s="17">
        <f>VLOOKUP(A82,[1]TDSheet!$D:$J,7,0)</f>
        <v>360</v>
      </c>
      <c r="F82" s="17">
        <v>-180</v>
      </c>
      <c r="G82" s="18">
        <v>0</v>
      </c>
      <c r="K82" s="2">
        <f>VLOOKUP(A82,[4]TDSheet!$A:$G,6,0)</f>
        <v>360</v>
      </c>
      <c r="O82" s="2">
        <f t="shared" si="5"/>
        <v>0</v>
      </c>
      <c r="P82" s="19">
        <f t="shared" si="6"/>
        <v>0</v>
      </c>
      <c r="Q82" s="19"/>
      <c r="R82" s="19"/>
      <c r="S82" s="19"/>
      <c r="X82" s="2">
        <v>0</v>
      </c>
      <c r="Y82" s="2">
        <v>0</v>
      </c>
      <c r="Z82" s="2">
        <v>0</v>
      </c>
      <c r="AB82" s="2">
        <f t="shared" si="7"/>
        <v>0</v>
      </c>
    </row>
    <row r="83" spans="1:28" ht="11.1" customHeight="1" outlineLevel="2" x14ac:dyDescent="0.2">
      <c r="A83" s="16" t="s">
        <v>93</v>
      </c>
      <c r="B83" s="16" t="s">
        <v>19</v>
      </c>
      <c r="C83" s="17"/>
      <c r="D83" s="17">
        <v>174</v>
      </c>
      <c r="E83" s="17">
        <f>VLOOKUP(A83,[1]TDSheet!$D:$J,7,0)</f>
        <v>336</v>
      </c>
      <c r="F83" s="17">
        <v>-162</v>
      </c>
      <c r="G83" s="18">
        <v>0</v>
      </c>
      <c r="K83" s="2">
        <f>VLOOKUP(A83,[4]TDSheet!$A:$G,6,0)</f>
        <v>336</v>
      </c>
      <c r="O83" s="2">
        <f t="shared" si="5"/>
        <v>0</v>
      </c>
      <c r="P83" s="19">
        <f t="shared" si="6"/>
        <v>0</v>
      </c>
      <c r="Q83" s="19"/>
      <c r="R83" s="19"/>
      <c r="S83" s="19"/>
      <c r="X83" s="2">
        <v>0</v>
      </c>
      <c r="Y83" s="2">
        <v>0</v>
      </c>
      <c r="Z83" s="2">
        <v>0</v>
      </c>
      <c r="AB83" s="2">
        <f t="shared" si="7"/>
        <v>0</v>
      </c>
    </row>
    <row r="84" spans="1:28" ht="11.1" customHeight="1" outlineLevel="2" x14ac:dyDescent="0.2">
      <c r="A84" s="16" t="s">
        <v>94</v>
      </c>
      <c r="B84" s="16" t="s">
        <v>19</v>
      </c>
      <c r="C84" s="17">
        <v>35</v>
      </c>
      <c r="D84" s="17">
        <v>550</v>
      </c>
      <c r="E84" s="17">
        <f>VLOOKUP(A84,[1]TDSheet!$D:$J,7,0)</f>
        <v>1100</v>
      </c>
      <c r="F84" s="17">
        <v>-515</v>
      </c>
      <c r="G84" s="18">
        <f>VLOOKUP(A84,[2]TDSheet!$A:$G,7,0)</f>
        <v>0</v>
      </c>
      <c r="K84" s="2">
        <f>VLOOKUP(A84,[4]TDSheet!$A:$G,6,0)</f>
        <v>1100</v>
      </c>
      <c r="O84" s="2">
        <f t="shared" si="5"/>
        <v>0</v>
      </c>
      <c r="P84" s="19">
        <f t="shared" si="6"/>
        <v>0</v>
      </c>
      <c r="Q84" s="19"/>
      <c r="R84" s="19"/>
      <c r="S84" s="19"/>
      <c r="X84" s="2">
        <f>VLOOKUP(A84,[2]TDSheet!$A:$Y,25,0)</f>
        <v>0</v>
      </c>
      <c r="Y84" s="2">
        <f>VLOOKUP(A84,[2]TDSheet!$A:$Z,26,0)</f>
        <v>0</v>
      </c>
      <c r="Z84" s="2">
        <f>VLOOKUP(A84,[2]TDSheet!$A:$O,15,0)</f>
        <v>1</v>
      </c>
      <c r="AB84" s="2">
        <f t="shared" si="7"/>
        <v>0</v>
      </c>
    </row>
    <row r="85" spans="1:28" ht="11.1" customHeight="1" outlineLevel="2" x14ac:dyDescent="0.2">
      <c r="A85" s="7" t="s">
        <v>30</v>
      </c>
      <c r="B85" s="7" t="s">
        <v>19</v>
      </c>
      <c r="C85" s="8">
        <v>87</v>
      </c>
      <c r="D85" s="8">
        <v>176</v>
      </c>
      <c r="E85" s="8">
        <f>VLOOKUP(A85,[1]TDSheet!$D:$J,7,0)</f>
        <v>369</v>
      </c>
      <c r="F85" s="8">
        <v>-106</v>
      </c>
      <c r="G85" s="13">
        <f>VLOOKUP(A85,[2]TDSheet!$A:$G,7,0)</f>
        <v>0.35</v>
      </c>
      <c r="J85" s="2">
        <f>VLOOKUP(A85,[3]TDSheet!$A:$G,6,0)</f>
        <v>13</v>
      </c>
      <c r="K85" s="2">
        <f>VLOOKUP(A85,[4]TDSheet!$A:$G,6,0)</f>
        <v>352</v>
      </c>
      <c r="O85" s="2">
        <f t="shared" si="5"/>
        <v>2.6</v>
      </c>
      <c r="P85" s="19">
        <f t="shared" si="6"/>
        <v>5.4600000000000009</v>
      </c>
      <c r="Q85" s="19"/>
      <c r="R85" s="19"/>
      <c r="S85" s="19">
        <v>5</v>
      </c>
      <c r="X85" s="2">
        <f>VLOOKUP(A85,[2]TDSheet!$A:$Y,25,0)</f>
        <v>0</v>
      </c>
      <c r="Y85" s="2">
        <f>VLOOKUP(A85,[2]TDSheet!$A:$Z,26,0)</f>
        <v>3.4</v>
      </c>
      <c r="Z85" s="2">
        <f>VLOOKUP(A85,[2]TDSheet!$A:$O,15,0)</f>
        <v>0.8</v>
      </c>
      <c r="AB85" s="2">
        <f t="shared" si="7"/>
        <v>1.75</v>
      </c>
    </row>
    <row r="86" spans="1:28" ht="11.1" customHeight="1" outlineLevel="2" x14ac:dyDescent="0.2">
      <c r="A86" s="16" t="s">
        <v>95</v>
      </c>
      <c r="B86" s="16" t="s">
        <v>19</v>
      </c>
      <c r="C86" s="17">
        <v>5</v>
      </c>
      <c r="D86" s="17">
        <v>151</v>
      </c>
      <c r="E86" s="17">
        <f>VLOOKUP(A86,[1]TDSheet!$D:$J,7,0)</f>
        <v>302</v>
      </c>
      <c r="F86" s="17">
        <v>-146</v>
      </c>
      <c r="G86" s="18">
        <f>VLOOKUP(A86,[2]TDSheet!$A:$G,7,0)</f>
        <v>0</v>
      </c>
      <c r="J86" s="2">
        <f>VLOOKUP(A86,[3]TDSheet!$A:$G,6,0)</f>
        <v>2</v>
      </c>
      <c r="K86" s="2">
        <f>VLOOKUP(A86,[4]TDSheet!$A:$G,6,0)</f>
        <v>300</v>
      </c>
      <c r="O86" s="2">
        <f t="shared" si="5"/>
        <v>0.4</v>
      </c>
      <c r="P86" s="19">
        <f t="shared" si="6"/>
        <v>0.84000000000000008</v>
      </c>
      <c r="Q86" s="19"/>
      <c r="R86" s="19"/>
      <c r="S86" s="19"/>
      <c r="X86" s="2">
        <f>VLOOKUP(A86,[2]TDSheet!$A:$Y,25,0)</f>
        <v>0</v>
      </c>
      <c r="Y86" s="2">
        <f>VLOOKUP(A86,[2]TDSheet!$A:$Z,26,0)</f>
        <v>0</v>
      </c>
      <c r="Z86" s="2">
        <f>VLOOKUP(A86,[2]TDSheet!$A:$O,15,0)</f>
        <v>1.4</v>
      </c>
      <c r="AB86" s="2">
        <f t="shared" si="7"/>
        <v>0</v>
      </c>
    </row>
    <row r="87" spans="1:28" ht="21.95" customHeight="1" outlineLevel="2" x14ac:dyDescent="0.2">
      <c r="A87" s="16" t="s">
        <v>31</v>
      </c>
      <c r="B87" s="16" t="s">
        <v>19</v>
      </c>
      <c r="C87" s="17"/>
      <c r="D87" s="17">
        <v>403</v>
      </c>
      <c r="E87" s="17">
        <f>VLOOKUP(A87,[1]TDSheet!$D:$J,7,0)</f>
        <v>817</v>
      </c>
      <c r="F87" s="17">
        <v>-414</v>
      </c>
      <c r="G87" s="18">
        <f>VLOOKUP(A87,[2]TDSheet!$A:$G,7,0)</f>
        <v>0</v>
      </c>
      <c r="J87" s="2">
        <f>VLOOKUP(A87,[3]TDSheet!$A:$G,6,0)</f>
        <v>12</v>
      </c>
      <c r="K87" s="2">
        <f>VLOOKUP(A87,[4]TDSheet!$A:$G,6,0)</f>
        <v>804</v>
      </c>
      <c r="O87" s="2">
        <f t="shared" si="5"/>
        <v>2.4</v>
      </c>
      <c r="P87" s="19">
        <f t="shared" si="6"/>
        <v>5.04</v>
      </c>
      <c r="Q87" s="19"/>
      <c r="R87" s="19"/>
      <c r="S87" s="19"/>
      <c r="X87" s="2">
        <f>VLOOKUP(A87,[2]TDSheet!$A:$Y,25,0)</f>
        <v>0</v>
      </c>
      <c r="Y87" s="2">
        <f>VLOOKUP(A87,[2]TDSheet!$A:$Z,26,0)</f>
        <v>0.4</v>
      </c>
      <c r="Z87" s="2">
        <f>VLOOKUP(A87,[2]TDSheet!$A:$O,15,0)</f>
        <v>0.2</v>
      </c>
      <c r="AB87" s="2">
        <f t="shared" si="7"/>
        <v>0</v>
      </c>
    </row>
    <row r="88" spans="1:28" ht="21.95" customHeight="1" outlineLevel="2" x14ac:dyDescent="0.2">
      <c r="A88" s="16" t="s">
        <v>96</v>
      </c>
      <c r="B88" s="16" t="s">
        <v>19</v>
      </c>
      <c r="C88" s="17">
        <v>3</v>
      </c>
      <c r="D88" s="17">
        <v>54</v>
      </c>
      <c r="E88" s="17">
        <f>VLOOKUP(A88,[1]TDSheet!$D:$J,7,0)</f>
        <v>111</v>
      </c>
      <c r="F88" s="17">
        <v>-54</v>
      </c>
      <c r="G88" s="18">
        <f>VLOOKUP(A88,[2]TDSheet!$A:$G,7,0)</f>
        <v>0</v>
      </c>
      <c r="K88" s="2">
        <f>VLOOKUP(A88,[4]TDSheet!$A:$G,6,0)</f>
        <v>108</v>
      </c>
      <c r="O88" s="2">
        <f t="shared" si="5"/>
        <v>0</v>
      </c>
      <c r="P88" s="19">
        <f t="shared" si="6"/>
        <v>0</v>
      </c>
      <c r="Q88" s="19"/>
      <c r="R88" s="19"/>
      <c r="S88" s="19"/>
      <c r="X88" s="2">
        <f>VLOOKUP(A88,[2]TDSheet!$A:$Y,25,0)</f>
        <v>0</v>
      </c>
      <c r="Y88" s="2">
        <f>VLOOKUP(A88,[2]TDSheet!$A:$Z,26,0)</f>
        <v>0</v>
      </c>
      <c r="Z88" s="2">
        <f>VLOOKUP(A88,[2]TDSheet!$A:$O,15,0)</f>
        <v>0</v>
      </c>
      <c r="AB88" s="2">
        <f t="shared" si="7"/>
        <v>0</v>
      </c>
    </row>
    <row r="89" spans="1:28" ht="21.95" customHeight="1" outlineLevel="2" x14ac:dyDescent="0.2">
      <c r="A89" s="16" t="s">
        <v>97</v>
      </c>
      <c r="B89" s="16" t="s">
        <v>19</v>
      </c>
      <c r="C89" s="17"/>
      <c r="D89" s="17">
        <v>210</v>
      </c>
      <c r="E89" s="17">
        <f>VLOOKUP(A89,[1]TDSheet!$D:$J,7,0)</f>
        <v>420</v>
      </c>
      <c r="F89" s="17">
        <v>-210</v>
      </c>
      <c r="G89" s="18">
        <f>VLOOKUP(A89,[2]TDSheet!$A:$G,7,0)</f>
        <v>0</v>
      </c>
      <c r="K89" s="2">
        <f>VLOOKUP(A89,[4]TDSheet!$A:$G,6,0)</f>
        <v>420</v>
      </c>
      <c r="O89" s="2">
        <f t="shared" si="5"/>
        <v>0</v>
      </c>
      <c r="P89" s="19">
        <f t="shared" si="6"/>
        <v>0</v>
      </c>
      <c r="Q89" s="19"/>
      <c r="R89" s="19"/>
      <c r="S89" s="19"/>
      <c r="X89" s="2">
        <f>VLOOKUP(A89,[2]TDSheet!$A:$Y,25,0)</f>
        <v>0</v>
      </c>
      <c r="Y89" s="2">
        <f>VLOOKUP(A89,[2]TDSheet!$A:$Z,26,0)</f>
        <v>0</v>
      </c>
      <c r="Z89" s="2">
        <f>VLOOKUP(A89,[2]TDSheet!$A:$O,15,0)</f>
        <v>0</v>
      </c>
      <c r="AB89" s="2">
        <f t="shared" si="7"/>
        <v>0</v>
      </c>
    </row>
    <row r="90" spans="1:28" ht="21.95" customHeight="1" outlineLevel="2" x14ac:dyDescent="0.2">
      <c r="A90" s="7" t="s">
        <v>64</v>
      </c>
      <c r="B90" s="7" t="s">
        <v>9</v>
      </c>
      <c r="C90" s="8">
        <v>15.9</v>
      </c>
      <c r="D90" s="8">
        <v>178.51599999999999</v>
      </c>
      <c r="E90" s="8">
        <f>VLOOKUP(A90,[1]TDSheet!$D:$J,7,0)</f>
        <v>29.233000000000001</v>
      </c>
      <c r="F90" s="8">
        <v>165.18299999999999</v>
      </c>
      <c r="G90" s="13">
        <f>VLOOKUP(A90,[2]TDSheet!$A:$G,7,0)</f>
        <v>1</v>
      </c>
      <c r="J90" s="2">
        <f>VLOOKUP(A90,[3]TDSheet!$A:$G,6,0)</f>
        <v>28.515999999999998</v>
      </c>
      <c r="O90" s="2">
        <f t="shared" si="5"/>
        <v>5.7031999999999998</v>
      </c>
      <c r="P90" s="19">
        <f t="shared" si="6"/>
        <v>11.97672</v>
      </c>
      <c r="Q90" s="19"/>
      <c r="R90" s="19"/>
      <c r="S90" s="19">
        <v>15</v>
      </c>
      <c r="X90" s="2">
        <f>VLOOKUP(A90,[2]TDSheet!$A:$Y,25,0)</f>
        <v>0</v>
      </c>
      <c r="Y90" s="2">
        <f>VLOOKUP(A90,[2]TDSheet!$A:$Z,26,0)</f>
        <v>9.4674000000000014</v>
      </c>
      <c r="Z90" s="2">
        <f>VLOOKUP(A90,[2]TDSheet!$A:$O,15,0)</f>
        <v>7.1189999999999998</v>
      </c>
      <c r="AB90" s="2">
        <f t="shared" si="7"/>
        <v>15</v>
      </c>
    </row>
    <row r="91" spans="1:28" ht="21.95" customHeight="1" outlineLevel="2" x14ac:dyDescent="0.2">
      <c r="A91" s="7" t="s">
        <v>98</v>
      </c>
      <c r="B91" s="7" t="s">
        <v>19</v>
      </c>
      <c r="C91" s="8">
        <v>44</v>
      </c>
      <c r="D91" s="8">
        <v>64</v>
      </c>
      <c r="E91" s="8">
        <f>VLOOKUP(A91,[1]TDSheet!$D:$J,7,0)</f>
        <v>34</v>
      </c>
      <c r="F91" s="8">
        <v>74</v>
      </c>
      <c r="G91" s="13">
        <f>VLOOKUP(A91,[2]TDSheet!$A:$G,7,0)</f>
        <v>0.35</v>
      </c>
      <c r="J91" s="2">
        <f>VLOOKUP(A91,[3]TDSheet!$A:$G,6,0)</f>
        <v>31</v>
      </c>
      <c r="O91" s="2">
        <f t="shared" si="5"/>
        <v>6.2</v>
      </c>
      <c r="P91" s="19">
        <f t="shared" si="6"/>
        <v>13.020000000000001</v>
      </c>
      <c r="Q91" s="19"/>
      <c r="R91" s="19"/>
      <c r="S91" s="19">
        <v>15</v>
      </c>
      <c r="X91" s="2">
        <f>VLOOKUP(A91,[2]TDSheet!$A:$Y,25,0)</f>
        <v>0</v>
      </c>
      <c r="Y91" s="2">
        <f>VLOOKUP(A91,[2]TDSheet!$A:$Z,26,0)</f>
        <v>8.8000000000000007</v>
      </c>
      <c r="Z91" s="2">
        <f>VLOOKUP(A91,[2]TDSheet!$A:$O,15,0)</f>
        <v>5.2</v>
      </c>
      <c r="AB91" s="2">
        <f t="shared" si="7"/>
        <v>5.25</v>
      </c>
    </row>
    <row r="92" spans="1:28" ht="21.95" customHeight="1" outlineLevel="2" x14ac:dyDescent="0.2">
      <c r="A92" s="7" t="s">
        <v>99</v>
      </c>
      <c r="B92" s="7" t="s">
        <v>19</v>
      </c>
      <c r="C92" s="8">
        <v>5</v>
      </c>
      <c r="D92" s="8">
        <v>78</v>
      </c>
      <c r="E92" s="8">
        <f>VLOOKUP(A92,[1]TDSheet!$D:$J,7,0)</f>
        <v>23</v>
      </c>
      <c r="F92" s="8">
        <v>60</v>
      </c>
      <c r="G92" s="13">
        <f>VLOOKUP(A92,[2]TDSheet!$A:$G,7,0)</f>
        <v>0.28000000000000003</v>
      </c>
      <c r="J92" s="2">
        <f>VLOOKUP(A92,[3]TDSheet!$A:$G,6,0)</f>
        <v>19</v>
      </c>
      <c r="O92" s="2">
        <f t="shared" si="5"/>
        <v>3.8</v>
      </c>
      <c r="P92" s="19">
        <f t="shared" si="6"/>
        <v>7.9799999999999995</v>
      </c>
      <c r="Q92" s="19"/>
      <c r="R92" s="19"/>
      <c r="S92" s="19">
        <v>10</v>
      </c>
      <c r="X92" s="2">
        <f>VLOOKUP(A92,[2]TDSheet!$A:$Y,25,0)</f>
        <v>0</v>
      </c>
      <c r="Y92" s="2">
        <f>VLOOKUP(A92,[2]TDSheet!$A:$Z,26,0)</f>
        <v>8</v>
      </c>
      <c r="Z92" s="2">
        <f>VLOOKUP(A92,[2]TDSheet!$A:$O,15,0)</f>
        <v>7</v>
      </c>
      <c r="AB92" s="2">
        <f t="shared" si="7"/>
        <v>2.8000000000000003</v>
      </c>
    </row>
    <row r="93" spans="1:28" ht="11.1" customHeight="1" outlineLevel="2" x14ac:dyDescent="0.2">
      <c r="A93" s="7" t="s">
        <v>17</v>
      </c>
      <c r="B93" s="7" t="s">
        <v>9</v>
      </c>
      <c r="C93" s="8"/>
      <c r="D93" s="8">
        <v>310.02199999999999</v>
      </c>
      <c r="E93" s="8">
        <f>VLOOKUP(A93,[1]TDSheet!$D:$J,7,0)</f>
        <v>191.822</v>
      </c>
      <c r="F93" s="8">
        <v>118.2</v>
      </c>
      <c r="G93" s="13">
        <f>VLOOKUP(A93,[2]TDSheet!$A:$G,7,0)</f>
        <v>1</v>
      </c>
      <c r="J93" s="2">
        <f>VLOOKUP(A93,[3]TDSheet!$A:$G,6,0)</f>
        <v>191.822</v>
      </c>
      <c r="O93" s="2">
        <f t="shared" si="5"/>
        <v>38.364400000000003</v>
      </c>
      <c r="P93" s="19">
        <f t="shared" si="6"/>
        <v>80.565240000000017</v>
      </c>
      <c r="Q93" s="19"/>
      <c r="R93" s="19"/>
      <c r="S93" s="19">
        <v>80</v>
      </c>
      <c r="X93" s="2">
        <f>VLOOKUP(A93,[2]TDSheet!$A:$Y,25,0)</f>
        <v>0</v>
      </c>
      <c r="Y93" s="2">
        <f>VLOOKUP(A93,[2]TDSheet!$A:$Z,26,0)</f>
        <v>23.532400000000003</v>
      </c>
      <c r="Z93" s="2">
        <f>VLOOKUP(A93,[2]TDSheet!$A:$O,15,0)</f>
        <v>18.793600000000001</v>
      </c>
      <c r="AB93" s="2">
        <f t="shared" si="7"/>
        <v>80</v>
      </c>
    </row>
    <row r="94" spans="1:28" ht="21.95" customHeight="1" outlineLevel="2" x14ac:dyDescent="0.2">
      <c r="A94" s="7" t="s">
        <v>100</v>
      </c>
      <c r="B94" s="7" t="s">
        <v>19</v>
      </c>
      <c r="C94" s="8">
        <v>4</v>
      </c>
      <c r="D94" s="8">
        <v>114</v>
      </c>
      <c r="E94" s="8">
        <f>VLOOKUP(A94,[1]TDSheet!$D:$J,7,0)</f>
        <v>40</v>
      </c>
      <c r="F94" s="8">
        <v>78</v>
      </c>
      <c r="G94" s="13">
        <f>VLOOKUP(A94,[2]TDSheet!$A:$G,7,0)</f>
        <v>0.28000000000000003</v>
      </c>
      <c r="J94" s="2">
        <f>VLOOKUP(A94,[3]TDSheet!$A:$G,6,0)</f>
        <v>36</v>
      </c>
      <c r="O94" s="2">
        <f t="shared" si="5"/>
        <v>7.2</v>
      </c>
      <c r="P94" s="19">
        <f t="shared" si="6"/>
        <v>15.120000000000001</v>
      </c>
      <c r="Q94" s="19"/>
      <c r="R94" s="19"/>
      <c r="S94" s="19">
        <v>15</v>
      </c>
      <c r="X94" s="2">
        <f>VLOOKUP(A94,[2]TDSheet!$A:$Y,25,0)</f>
        <v>0</v>
      </c>
      <c r="Y94" s="2">
        <f>VLOOKUP(A94,[2]TDSheet!$A:$Z,26,0)</f>
        <v>8.6</v>
      </c>
      <c r="Z94" s="2">
        <f>VLOOKUP(A94,[2]TDSheet!$A:$O,15,0)</f>
        <v>10</v>
      </c>
      <c r="AB94" s="2">
        <f t="shared" si="7"/>
        <v>4.2</v>
      </c>
    </row>
    <row r="95" spans="1:28" ht="21.95" customHeight="1" outlineLevel="2" x14ac:dyDescent="0.2">
      <c r="A95" s="16" t="s">
        <v>32</v>
      </c>
      <c r="B95" s="16" t="s">
        <v>19</v>
      </c>
      <c r="C95" s="17"/>
      <c r="D95" s="17">
        <v>600</v>
      </c>
      <c r="E95" s="17">
        <f>VLOOKUP(A95,[1]TDSheet!$D:$J,7,0)</f>
        <v>1200</v>
      </c>
      <c r="F95" s="17">
        <v>-600</v>
      </c>
      <c r="G95" s="18">
        <v>0</v>
      </c>
      <c r="K95" s="2">
        <f>VLOOKUP(A95,[4]TDSheet!$A:$G,6,0)</f>
        <v>1200</v>
      </c>
      <c r="O95" s="2">
        <f t="shared" si="5"/>
        <v>0</v>
      </c>
      <c r="P95" s="19">
        <f t="shared" si="6"/>
        <v>0</v>
      </c>
      <c r="Q95" s="19"/>
      <c r="R95" s="19"/>
      <c r="S95" s="19"/>
      <c r="X95" s="2">
        <v>0</v>
      </c>
      <c r="Y95" s="2">
        <v>0</v>
      </c>
      <c r="Z95" s="2">
        <v>0</v>
      </c>
      <c r="AB95" s="2">
        <f t="shared" si="7"/>
        <v>0</v>
      </c>
    </row>
    <row r="96" spans="1:28" ht="21.95" customHeight="1" outlineLevel="2" x14ac:dyDescent="0.2">
      <c r="A96" s="14" t="s">
        <v>65</v>
      </c>
      <c r="B96" s="14" t="s">
        <v>9</v>
      </c>
      <c r="C96" s="15">
        <v>-10.754</v>
      </c>
      <c r="D96" s="15"/>
      <c r="E96" s="15">
        <f>VLOOKUP(A96,[1]TDSheet!$D:$J,7,0)</f>
        <v>0</v>
      </c>
      <c r="F96" s="15">
        <v>-10.754</v>
      </c>
      <c r="G96" s="13">
        <f>VLOOKUP(A96,[2]TDSheet!$A:$G,7,0)</f>
        <v>0</v>
      </c>
      <c r="O96" s="2">
        <f t="shared" si="5"/>
        <v>0</v>
      </c>
      <c r="P96" s="19">
        <f t="shared" si="6"/>
        <v>0</v>
      </c>
      <c r="Q96" s="19"/>
      <c r="R96" s="19"/>
      <c r="S96" s="19"/>
      <c r="X96" s="2">
        <f>VLOOKUP(A96,[2]TDSheet!$A:$Y,25,0)</f>
        <v>18.363999999999997</v>
      </c>
      <c r="Y96" s="2">
        <f>VLOOKUP(A96,[2]TDSheet!$A:$Z,26,0)</f>
        <v>0.53979999999999995</v>
      </c>
      <c r="Z96" s="2">
        <f>VLOOKUP(A96,[2]TDSheet!$A:$O,15,0)</f>
        <v>1.3439999999999999</v>
      </c>
      <c r="AB96" s="2">
        <f t="shared" si="7"/>
        <v>0</v>
      </c>
    </row>
    <row r="97" spans="1:27" ht="11.45" customHeight="1" x14ac:dyDescent="0.2">
      <c r="A97" s="1" t="s">
        <v>120</v>
      </c>
      <c r="AA97" s="20" t="s">
        <v>121</v>
      </c>
    </row>
  </sheetData>
  <autoFilter ref="A3:AE96" xr:uid="{E780B66E-73C9-45C3-910C-572AF06E0C46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2023-09-22T14:23:22Z</dcterms:modified>
</cp:coreProperties>
</file>