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06,09,23 ЗПФ\"/>
    </mc:Choice>
  </mc:AlternateContent>
  <xr:revisionPtr revIDLastSave="0" documentId="13_ncr:1_{3B71DE71-5B7E-4498-8079-60DAA6566EF1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" i="1" l="1"/>
  <c r="J9" i="1"/>
  <c r="J13" i="1"/>
  <c r="J18" i="1"/>
  <c r="J19" i="1"/>
  <c r="J22" i="1"/>
  <c r="J23" i="1"/>
  <c r="J24" i="1"/>
  <c r="J25" i="1"/>
  <c r="J26" i="1"/>
  <c r="J29" i="1"/>
  <c r="J31" i="1"/>
  <c r="J35" i="1"/>
  <c r="J37" i="1"/>
  <c r="J38" i="1"/>
  <c r="J39" i="1"/>
  <c r="J40" i="1"/>
  <c r="J41" i="1"/>
  <c r="J42" i="1"/>
  <c r="L7" i="1" l="1"/>
  <c r="N7" i="1" s="1"/>
  <c r="L8" i="1"/>
  <c r="N8" i="1" s="1"/>
  <c r="L9" i="1"/>
  <c r="N9" i="1" s="1"/>
  <c r="L10" i="1"/>
  <c r="N10" i="1" s="1"/>
  <c r="L11" i="1"/>
  <c r="N11" i="1" s="1"/>
  <c r="L12" i="1"/>
  <c r="N12" i="1" s="1"/>
  <c r="L13" i="1"/>
  <c r="N13" i="1" s="1"/>
  <c r="L14" i="1"/>
  <c r="N14" i="1" s="1"/>
  <c r="L15" i="1"/>
  <c r="N15" i="1" s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L41" i="1"/>
  <c r="N41" i="1" s="1"/>
  <c r="L42" i="1"/>
  <c r="N42" i="1" s="1"/>
  <c r="L43" i="1"/>
  <c r="N43" i="1" s="1"/>
  <c r="L6" i="1"/>
  <c r="O6" i="1" s="1"/>
  <c r="F5" i="1"/>
  <c r="E5" i="1"/>
  <c r="U7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6" i="1"/>
  <c r="G7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6" i="1"/>
  <c r="N6" i="1" l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W5" i="1"/>
  <c r="V5" i="1"/>
  <c r="T5" i="1"/>
  <c r="R5" i="1"/>
  <c r="Q5" i="1"/>
  <c r="P5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<sst xmlns="http://schemas.openxmlformats.org/spreadsheetml/2006/main" count="103" uniqueCount="61">
  <si>
    <t>Период: 30.08.2023 - 06.09.2023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</si>
  <si>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</si>
  <si>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</si>
  <si>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</si>
  <si>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</si>
  <si>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</si>
  <si>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</si>
  <si>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</si>
  <si>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Готовые чебупели острые с мясом Горячая штучка 0,3 кг зам  ПОКОМ</t>
  </si>
  <si>
    <t>шт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</si>
  <si>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</si>
  <si>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</si>
  <si>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</si>
  <si>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</si>
  <si>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</si>
  <si>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</si>
  <si>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</si>
  <si>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</si>
  <si>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</si>
  <si>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</si>
  <si>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</si>
  <si>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</si>
  <si>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</si>
  <si>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</si>
  <si>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0,9кг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</si>
  <si>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</si>
  <si>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</si>
  <si>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</si>
  <si>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</si>
  <si>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</si>
  <si>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</si>
  <si>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</si>
  <si>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</si>
  <si>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</si>
  <si>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</si>
  <si>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</si>
  <si>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</si>
  <si>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</si>
  <si>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Пельменини Бигбули со слив.маслом 0,9 кг 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</si>
  <si>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</si>
  <si>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</si>
  <si>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</si>
  <si>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</si>
  <si>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</si>
  <si>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</si>
  <si>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</si>
  <si>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</si>
  <si>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Чебуречище горячая штучка 0,14кг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</si>
  <si>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</si>
  <si>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</si>
  <si>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</si>
  <si>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</si>
  <si>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</si>
  <si>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</si>
  <si>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</si>
  <si>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</si>
  <si>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коментарий</t>
  </si>
  <si>
    <t>вес 1</t>
  </si>
  <si>
    <t>заказ кор. 1</t>
  </si>
  <si>
    <t>ВЕС 1</t>
  </si>
  <si>
    <t>крат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</si>
</sst>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5" fontId="0" fillId="0" borderId="0" xfId="0" applyNumberFormat="1"/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5" borderId="1" xfId="0" applyNumberFormat="1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0" fillId="0" borderId="3" xfId="0" applyNumberForma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6,09,23%20&#1076;&#108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8,23/30,08,23%20&#1047;&#1055;&#1060;/&#1051;&#1091;&#1075;&#1072;&#1085;&#1089;&#1082;%20&#1079;&#1087;&#1092;%20&#1080;&#1090;&#1086;&#1075;&#1086;%2031.08.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30.08.2023 - 06.09.2023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прод без опта</v>
          </cell>
          <cell r="K3" t="str">
            <v>прод 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кон ост</v>
          </cell>
          <cell r="Q3" t="str">
            <v>ост без заказа</v>
          </cell>
          <cell r="R3" t="str">
            <v>ср 17,08</v>
          </cell>
          <cell r="S3" t="str">
            <v>ср 25,08</v>
          </cell>
          <cell r="T3" t="str">
            <v>ср 30,08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2104.34</v>
          </cell>
          <cell r="F5">
            <v>3013.6099999999997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2378.9</v>
          </cell>
          <cell r="M5">
            <v>0</v>
          </cell>
          <cell r="N5">
            <v>420.86799999999999</v>
          </cell>
          <cell r="O5">
            <v>2619.3000000000002</v>
          </cell>
          <cell r="R5">
            <v>288.56799999999998</v>
          </cell>
          <cell r="S5">
            <v>358.38000000000005</v>
          </cell>
          <cell r="T5">
            <v>379.75199999999995</v>
          </cell>
          <cell r="V5">
            <v>1624.9860000000003</v>
          </cell>
          <cell r="W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C6">
            <v>51</v>
          </cell>
          <cell r="E6">
            <v>48</v>
          </cell>
          <cell r="F6">
            <v>-5</v>
          </cell>
          <cell r="G6">
            <v>0.3</v>
          </cell>
          <cell r="L6">
            <v>48</v>
          </cell>
          <cell r="N6">
            <v>9.6</v>
          </cell>
          <cell r="O6">
            <v>110.6</v>
          </cell>
          <cell r="P6">
            <v>16</v>
          </cell>
          <cell r="Q6">
            <v>4.479166666666667</v>
          </cell>
          <cell r="R6">
            <v>0</v>
          </cell>
          <cell r="S6">
            <v>2.6</v>
          </cell>
          <cell r="T6">
            <v>5.4</v>
          </cell>
          <cell r="V6">
            <v>33.18</v>
          </cell>
          <cell r="W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>
            <v>188</v>
          </cell>
          <cell r="E7">
            <v>59</v>
          </cell>
          <cell r="F7">
            <v>58</v>
          </cell>
          <cell r="G7">
            <v>0.3</v>
          </cell>
          <cell r="L7">
            <v>12</v>
          </cell>
          <cell r="N7">
            <v>11.8</v>
          </cell>
          <cell r="O7">
            <v>118.80000000000001</v>
          </cell>
          <cell r="P7">
            <v>16</v>
          </cell>
          <cell r="Q7">
            <v>5.9322033898305078</v>
          </cell>
          <cell r="R7">
            <v>2.4</v>
          </cell>
          <cell r="S7">
            <v>8.1999999999999993</v>
          </cell>
          <cell r="T7">
            <v>7.6</v>
          </cell>
          <cell r="V7">
            <v>35.64</v>
          </cell>
          <cell r="W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>
            <v>237</v>
          </cell>
          <cell r="E8">
            <v>76</v>
          </cell>
          <cell r="F8">
            <v>70</v>
          </cell>
          <cell r="G8">
            <v>0.3</v>
          </cell>
          <cell r="L8">
            <v>36</v>
          </cell>
          <cell r="N8">
            <v>15.2</v>
          </cell>
          <cell r="O8">
            <v>137.19999999999999</v>
          </cell>
          <cell r="P8">
            <v>16</v>
          </cell>
          <cell r="Q8">
            <v>6.9736842105263159</v>
          </cell>
          <cell r="R8">
            <v>3.4</v>
          </cell>
          <cell r="S8">
            <v>10.8</v>
          </cell>
          <cell r="T8">
            <v>11</v>
          </cell>
          <cell r="V8">
            <v>41.16</v>
          </cell>
          <cell r="W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C9">
            <v>216</v>
          </cell>
          <cell r="E9">
            <v>10</v>
          </cell>
          <cell r="F9">
            <v>134</v>
          </cell>
          <cell r="G9">
            <v>0.09</v>
          </cell>
          <cell r="L9">
            <v>0</v>
          </cell>
          <cell r="N9">
            <v>2</v>
          </cell>
          <cell r="P9">
            <v>67</v>
          </cell>
          <cell r="Q9">
            <v>67</v>
          </cell>
          <cell r="R9">
            <v>0</v>
          </cell>
          <cell r="S9">
            <v>0</v>
          </cell>
          <cell r="T9">
            <v>0</v>
          </cell>
          <cell r="V9">
            <v>0</v>
          </cell>
          <cell r="W9">
            <v>24</v>
          </cell>
        </row>
        <row r="10">
          <cell r="A10" t="str">
            <v>Готовые чебуреки Сочный мегачебурек.Готовые жареные.ВЕС  ПОКОМ</v>
          </cell>
          <cell r="B10" t="str">
            <v>кг</v>
          </cell>
          <cell r="C10">
            <v>77.760000000000005</v>
          </cell>
          <cell r="E10">
            <v>4.9400000000000004</v>
          </cell>
          <cell r="F10">
            <v>50.42</v>
          </cell>
          <cell r="G10">
            <v>1</v>
          </cell>
          <cell r="L10">
            <v>0</v>
          </cell>
          <cell r="N10">
            <v>0.9880000000000001</v>
          </cell>
          <cell r="P10">
            <v>51.032388663967609</v>
          </cell>
          <cell r="Q10">
            <v>51.032388663967609</v>
          </cell>
          <cell r="R10">
            <v>2.6879999999999997</v>
          </cell>
          <cell r="S10">
            <v>10.34</v>
          </cell>
          <cell r="T10">
            <v>4.5720000000000001</v>
          </cell>
          <cell r="V10">
            <v>0</v>
          </cell>
          <cell r="W10">
            <v>2.2400000000000002</v>
          </cell>
        </row>
        <row r="11">
          <cell r="A11" t="str">
            <v>Жар-боллы с курочкой и сыром. Кулинарные изделия рубленые в тесте куриные жареные  ПОКОМ</v>
          </cell>
          <cell r="B11" t="str">
            <v>кг</v>
          </cell>
          <cell r="G11">
            <v>1</v>
          </cell>
          <cell r="L11">
            <v>99</v>
          </cell>
          <cell r="N11">
            <v>0</v>
          </cell>
          <cell r="P11" t="e">
            <v>#DIV/0!</v>
          </cell>
          <cell r="Q11" t="e">
            <v>#DIV/0!</v>
          </cell>
          <cell r="R11">
            <v>9.6</v>
          </cell>
          <cell r="S11">
            <v>0</v>
          </cell>
          <cell r="T11">
            <v>0</v>
          </cell>
          <cell r="V11">
            <v>0</v>
          </cell>
          <cell r="W11">
            <v>3</v>
          </cell>
        </row>
        <row r="12">
          <cell r="A12" t="str">
            <v>Жар-ладушки с клубникой и вишней. Жареные с начинкой.ВЕС  ПОКОМ</v>
          </cell>
          <cell r="B12" t="str">
            <v>кг</v>
          </cell>
          <cell r="C12">
            <v>293.3</v>
          </cell>
          <cell r="E12">
            <v>19.8</v>
          </cell>
          <cell r="F12">
            <v>192.1</v>
          </cell>
          <cell r="G12">
            <v>1</v>
          </cell>
          <cell r="L12">
            <v>0</v>
          </cell>
          <cell r="N12">
            <v>3.96</v>
          </cell>
          <cell r="P12">
            <v>48.51010101010101</v>
          </cell>
          <cell r="Q12">
            <v>48.51010101010101</v>
          </cell>
          <cell r="R12">
            <v>7.2</v>
          </cell>
          <cell r="S12">
            <v>4.4399999999999995</v>
          </cell>
          <cell r="T12">
            <v>5.92</v>
          </cell>
          <cell r="V12">
            <v>0</v>
          </cell>
          <cell r="W12">
            <v>3.7</v>
          </cell>
        </row>
        <row r="13">
          <cell r="A13" t="str">
            <v>Жар-ладушки с яблоком и грушей. Изделия хлебобулочные жареные с начинкой зам  ПОКОМ</v>
          </cell>
          <cell r="B13" t="str">
            <v>кг</v>
          </cell>
          <cell r="C13">
            <v>7.39</v>
          </cell>
          <cell r="D13">
            <v>25.9</v>
          </cell>
          <cell r="F13">
            <v>33.29</v>
          </cell>
          <cell r="G13">
            <v>1</v>
          </cell>
          <cell r="L13">
            <v>0</v>
          </cell>
          <cell r="N13">
            <v>0</v>
          </cell>
          <cell r="P13" t="e">
            <v>#DIV/0!</v>
          </cell>
          <cell r="Q13" t="e">
            <v>#DIV/0!</v>
          </cell>
          <cell r="R13">
            <v>1.48</v>
          </cell>
          <cell r="S13">
            <v>2.2199999999999998</v>
          </cell>
          <cell r="T13">
            <v>0.74</v>
          </cell>
          <cell r="V13">
            <v>0</v>
          </cell>
          <cell r="W13">
            <v>3.7</v>
          </cell>
        </row>
        <row r="14">
          <cell r="A14" t="str">
            <v>Круггетсы с сырным соусом ТМ Горячая штучка 0,25 кг зам  ПОКОМ</v>
          </cell>
          <cell r="B14" t="str">
            <v>шт</v>
          </cell>
          <cell r="C14">
            <v>44</v>
          </cell>
          <cell r="D14">
            <v>48</v>
          </cell>
          <cell r="E14">
            <v>33</v>
          </cell>
          <cell r="F14">
            <v>35</v>
          </cell>
          <cell r="G14">
            <v>0.25</v>
          </cell>
          <cell r="L14">
            <v>24</v>
          </cell>
          <cell r="N14">
            <v>6.6</v>
          </cell>
          <cell r="O14">
            <v>46.599999999999994</v>
          </cell>
          <cell r="P14">
            <v>16</v>
          </cell>
          <cell r="Q14">
            <v>8.9393939393939394</v>
          </cell>
          <cell r="R14">
            <v>2.6</v>
          </cell>
          <cell r="S14">
            <v>6.6</v>
          </cell>
          <cell r="T14">
            <v>5.6</v>
          </cell>
          <cell r="V14">
            <v>11.649999999999999</v>
          </cell>
          <cell r="W14">
            <v>12</v>
          </cell>
        </row>
        <row r="15">
          <cell r="A15" t="str">
            <v>Круггетсы сочные ТМ Горячая штучка ТС Круггетсы 0,25 кг зам  ПОКОМ</v>
          </cell>
          <cell r="B15" t="str">
            <v>шт</v>
          </cell>
          <cell r="C15">
            <v>87</v>
          </cell>
          <cell r="D15">
            <v>12</v>
          </cell>
          <cell r="E15">
            <v>24</v>
          </cell>
          <cell r="F15">
            <v>33</v>
          </cell>
          <cell r="G15">
            <v>0.25</v>
          </cell>
          <cell r="L15">
            <v>36</v>
          </cell>
          <cell r="N15">
            <v>4.8</v>
          </cell>
          <cell r="O15">
            <v>7.7999999999999972</v>
          </cell>
          <cell r="P15">
            <v>14.375</v>
          </cell>
          <cell r="Q15">
            <v>14.375</v>
          </cell>
          <cell r="R15">
            <v>5</v>
          </cell>
          <cell r="S15">
            <v>7</v>
          </cell>
          <cell r="T15">
            <v>5.6</v>
          </cell>
          <cell r="V15">
            <v>1.9499999999999993</v>
          </cell>
          <cell r="W15">
            <v>12</v>
          </cell>
        </row>
        <row r="16">
          <cell r="A16" t="str">
            <v>Мини-сосиски в тесте "Фрайпики" 1,8кг ВЕС,  ПОКОМ</v>
          </cell>
          <cell r="B16" t="str">
            <v>кг</v>
          </cell>
          <cell r="C16">
            <v>199.8</v>
          </cell>
          <cell r="E16">
            <v>3.6</v>
          </cell>
          <cell r="F16">
            <v>135</v>
          </cell>
          <cell r="G16">
            <v>1</v>
          </cell>
          <cell r="L16">
            <v>0</v>
          </cell>
          <cell r="N16">
            <v>0.72</v>
          </cell>
          <cell r="P16">
            <v>187.5</v>
          </cell>
          <cell r="Q16">
            <v>187.5</v>
          </cell>
          <cell r="R16">
            <v>8.64</v>
          </cell>
          <cell r="S16">
            <v>2.88</v>
          </cell>
          <cell r="T16">
            <v>2.16</v>
          </cell>
          <cell r="V16">
            <v>0</v>
          </cell>
          <cell r="W16">
            <v>1.8</v>
          </cell>
        </row>
        <row r="17">
          <cell r="A17" t="str">
            <v>Мини-сосиски в тесте "Фрайпики" 3,7кг ВЕС,  ПОКОМ</v>
          </cell>
          <cell r="B17" t="str">
            <v>кг</v>
          </cell>
          <cell r="C17">
            <v>230.4</v>
          </cell>
          <cell r="E17">
            <v>55.5</v>
          </cell>
          <cell r="F17">
            <v>89.8</v>
          </cell>
          <cell r="G17">
            <v>1</v>
          </cell>
          <cell r="L17">
            <v>81.400000000000006</v>
          </cell>
          <cell r="N17">
            <v>11.1</v>
          </cell>
          <cell r="P17">
            <v>15.423423423423422</v>
          </cell>
          <cell r="Q17">
            <v>15.423423423423422</v>
          </cell>
          <cell r="R17">
            <v>4.24</v>
          </cell>
          <cell r="S17">
            <v>14.059999999999999</v>
          </cell>
          <cell r="T17">
            <v>14.059999999999999</v>
          </cell>
          <cell r="V17">
            <v>0</v>
          </cell>
          <cell r="W17">
            <v>3.7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шт</v>
          </cell>
          <cell r="C18">
            <v>29</v>
          </cell>
          <cell r="D18">
            <v>54</v>
          </cell>
          <cell r="E18">
            <v>61</v>
          </cell>
          <cell r="F18">
            <v>6</v>
          </cell>
          <cell r="G18">
            <v>0.25</v>
          </cell>
          <cell r="L18">
            <v>120</v>
          </cell>
          <cell r="N18">
            <v>12.2</v>
          </cell>
          <cell r="O18">
            <v>69.199999999999989</v>
          </cell>
          <cell r="P18">
            <v>16</v>
          </cell>
          <cell r="Q18">
            <v>10.327868852459018</v>
          </cell>
          <cell r="R18">
            <v>0</v>
          </cell>
          <cell r="S18">
            <v>10.6</v>
          </cell>
          <cell r="T18">
            <v>14.8</v>
          </cell>
          <cell r="V18">
            <v>17.299999999999997</v>
          </cell>
          <cell r="W18">
            <v>12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B19" t="str">
            <v>шт</v>
          </cell>
          <cell r="C19">
            <v>431</v>
          </cell>
          <cell r="E19">
            <v>164</v>
          </cell>
          <cell r="F19">
            <v>150</v>
          </cell>
          <cell r="G19">
            <v>0.25</v>
          </cell>
          <cell r="L19">
            <v>204</v>
          </cell>
          <cell r="N19">
            <v>32.799999999999997</v>
          </cell>
          <cell r="O19">
            <v>170.79999999999995</v>
          </cell>
          <cell r="P19">
            <v>16</v>
          </cell>
          <cell r="Q19">
            <v>10.792682926829269</v>
          </cell>
          <cell r="R19">
            <v>32.200000000000003</v>
          </cell>
          <cell r="S19">
            <v>22</v>
          </cell>
          <cell r="T19">
            <v>31.8</v>
          </cell>
          <cell r="V19">
            <v>42.699999999999989</v>
          </cell>
          <cell r="W19">
            <v>12</v>
          </cell>
        </row>
        <row r="20">
          <cell r="A20" t="str">
            <v>Наггетсы хрустящие п/ф ВЕС ПОКОМ</v>
          </cell>
          <cell r="B20" t="str">
            <v>кг</v>
          </cell>
          <cell r="C20">
            <v>-16.399999999999999</v>
          </cell>
          <cell r="D20">
            <v>150</v>
          </cell>
          <cell r="E20">
            <v>130</v>
          </cell>
          <cell r="F20">
            <v>3.6</v>
          </cell>
          <cell r="G20">
            <v>1</v>
          </cell>
          <cell r="L20">
            <v>0</v>
          </cell>
          <cell r="N20">
            <v>26</v>
          </cell>
          <cell r="O20">
            <v>412.4</v>
          </cell>
          <cell r="P20">
            <v>16</v>
          </cell>
          <cell r="Q20">
            <v>0.13846153846153847</v>
          </cell>
          <cell r="R20">
            <v>20.2</v>
          </cell>
          <cell r="S20">
            <v>20.28</v>
          </cell>
          <cell r="T20">
            <v>2.2800000000000002</v>
          </cell>
          <cell r="V20">
            <v>412.4</v>
          </cell>
          <cell r="W20">
            <v>6</v>
          </cell>
        </row>
        <row r="21">
          <cell r="A21" t="str">
            <v>Пельмени Grandmeni со сливочным маслом Горячая штучка 0,75 кг ПОКОМ</v>
          </cell>
          <cell r="B21" t="str">
            <v>шт</v>
          </cell>
          <cell r="C21">
            <v>40</v>
          </cell>
          <cell r="D21">
            <v>40</v>
          </cell>
          <cell r="E21">
            <v>34</v>
          </cell>
          <cell r="F21">
            <v>39</v>
          </cell>
          <cell r="G21">
            <v>0.75</v>
          </cell>
          <cell r="L21">
            <v>16</v>
          </cell>
          <cell r="N21">
            <v>6.8</v>
          </cell>
          <cell r="O21">
            <v>53.8</v>
          </cell>
          <cell r="P21">
            <v>16</v>
          </cell>
          <cell r="Q21">
            <v>8.0882352941176467</v>
          </cell>
          <cell r="R21">
            <v>0</v>
          </cell>
          <cell r="S21">
            <v>4.5999999999999996</v>
          </cell>
          <cell r="T21">
            <v>5.4</v>
          </cell>
          <cell r="V21">
            <v>40.349999999999994</v>
          </cell>
          <cell r="W21">
            <v>8</v>
          </cell>
        </row>
        <row r="22">
          <cell r="A22" t="str">
            <v>Пельмени Бигбули с мясом, Горячая штучка 0,9кг  ПОКОМ</v>
          </cell>
          <cell r="B22" t="str">
            <v>шт</v>
          </cell>
          <cell r="C22">
            <v>148</v>
          </cell>
          <cell r="E22">
            <v>19</v>
          </cell>
          <cell r="F22">
            <v>74</v>
          </cell>
          <cell r="G22">
            <v>0.9</v>
          </cell>
          <cell r="L22">
            <v>16</v>
          </cell>
          <cell r="N22">
            <v>3.8</v>
          </cell>
          <cell r="P22">
            <v>23.684210526315791</v>
          </cell>
          <cell r="Q22">
            <v>23.684210526315791</v>
          </cell>
          <cell r="R22">
            <v>4.8</v>
          </cell>
          <cell r="S22">
            <v>4.4000000000000004</v>
          </cell>
          <cell r="T22">
            <v>6.8</v>
          </cell>
          <cell r="V22">
            <v>0</v>
          </cell>
          <cell r="W22">
            <v>8</v>
          </cell>
        </row>
        <row r="23">
          <cell r="A23" t="str">
            <v>Пельмени Бугбули со сливочным маслом ТМ Горячая штучка БУЛЬМЕНИ 0,43 кг  ПОКОМ</v>
          </cell>
          <cell r="B23" t="str">
            <v>шт</v>
          </cell>
          <cell r="C23">
            <v>47</v>
          </cell>
          <cell r="E23">
            <v>3</v>
          </cell>
          <cell r="F23">
            <v>25</v>
          </cell>
          <cell r="G23">
            <v>0.43</v>
          </cell>
          <cell r="L23">
            <v>0</v>
          </cell>
          <cell r="N23">
            <v>0.6</v>
          </cell>
          <cell r="P23">
            <v>41.666666666666671</v>
          </cell>
          <cell r="Q23">
            <v>41.666666666666671</v>
          </cell>
          <cell r="R23">
            <v>0</v>
          </cell>
          <cell r="S23">
            <v>0.2</v>
          </cell>
          <cell r="T23">
            <v>0.8</v>
          </cell>
          <cell r="V23">
            <v>0</v>
          </cell>
          <cell r="W23">
            <v>16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285</v>
          </cell>
          <cell r="E24">
            <v>60</v>
          </cell>
          <cell r="F24">
            <v>106</v>
          </cell>
          <cell r="G24">
            <v>0.9</v>
          </cell>
          <cell r="L24">
            <v>48</v>
          </cell>
          <cell r="N24">
            <v>12</v>
          </cell>
          <cell r="O24">
            <v>38</v>
          </cell>
          <cell r="P24">
            <v>16</v>
          </cell>
          <cell r="Q24">
            <v>12.833333333333334</v>
          </cell>
          <cell r="R24">
            <v>12</v>
          </cell>
          <cell r="S24">
            <v>11.4</v>
          </cell>
          <cell r="T24">
            <v>13.2</v>
          </cell>
          <cell r="V24">
            <v>34.200000000000003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C25">
            <v>96</v>
          </cell>
          <cell r="E25">
            <v>17</v>
          </cell>
          <cell r="F25">
            <v>35</v>
          </cell>
          <cell r="G25">
            <v>0.43</v>
          </cell>
          <cell r="L25">
            <v>80</v>
          </cell>
          <cell r="N25">
            <v>3.4</v>
          </cell>
          <cell r="P25">
            <v>33.82352941176471</v>
          </cell>
          <cell r="Q25">
            <v>33.82352941176471</v>
          </cell>
          <cell r="R25">
            <v>3.8</v>
          </cell>
          <cell r="S25">
            <v>4.8</v>
          </cell>
          <cell r="T25">
            <v>8.1999999999999993</v>
          </cell>
          <cell r="V25">
            <v>0</v>
          </cell>
          <cell r="W25">
            <v>16</v>
          </cell>
        </row>
        <row r="26">
          <cell r="A26" t="str">
            <v>Пельмени Бульмени с говядиной и свининой Наваристые Горячая штучка ВЕС  ПОКОМ</v>
          </cell>
          <cell r="B26" t="str">
            <v>кг</v>
          </cell>
          <cell r="C26">
            <v>270</v>
          </cell>
          <cell r="D26">
            <v>150</v>
          </cell>
          <cell r="E26">
            <v>200</v>
          </cell>
          <cell r="F26">
            <v>90</v>
          </cell>
          <cell r="G26">
            <v>1</v>
          </cell>
          <cell r="L26">
            <v>515</v>
          </cell>
          <cell r="N26">
            <v>40</v>
          </cell>
          <cell r="O26">
            <v>35</v>
          </cell>
          <cell r="P26">
            <v>15.125</v>
          </cell>
          <cell r="Q26">
            <v>15.125</v>
          </cell>
          <cell r="R26">
            <v>12</v>
          </cell>
          <cell r="S26">
            <v>32</v>
          </cell>
          <cell r="T26">
            <v>49</v>
          </cell>
          <cell r="V26">
            <v>35</v>
          </cell>
          <cell r="W26">
            <v>5</v>
          </cell>
        </row>
        <row r="27">
          <cell r="A27" t="str">
            <v>Пельмени Бульмени со сливочным маслом Горячая штучка 0,9 кг  ПОКОМ</v>
          </cell>
          <cell r="B27" t="str">
            <v>шт</v>
          </cell>
          <cell r="C27">
            <v>286</v>
          </cell>
          <cell r="E27">
            <v>89</v>
          </cell>
          <cell r="F27">
            <v>109</v>
          </cell>
          <cell r="G27">
            <v>0.9</v>
          </cell>
          <cell r="L27">
            <v>256</v>
          </cell>
          <cell r="N27">
            <v>17.8</v>
          </cell>
          <cell r="P27">
            <v>20.50561797752809</v>
          </cell>
          <cell r="Q27">
            <v>20.50561797752809</v>
          </cell>
          <cell r="R27">
            <v>15</v>
          </cell>
          <cell r="S27">
            <v>19.600000000000001</v>
          </cell>
          <cell r="T27">
            <v>28.2</v>
          </cell>
          <cell r="V27">
            <v>0</v>
          </cell>
          <cell r="W27">
            <v>8</v>
          </cell>
        </row>
        <row r="28">
          <cell r="A28" t="str">
            <v>Пельмени Бульмени со сливочным маслом ТМ Горячая шт. 0,43 кг  ПОКОМ</v>
          </cell>
          <cell r="B28" t="str">
            <v>шт</v>
          </cell>
          <cell r="C28">
            <v>97</v>
          </cell>
          <cell r="D28">
            <v>32</v>
          </cell>
          <cell r="E28">
            <v>27</v>
          </cell>
          <cell r="F28">
            <v>61</v>
          </cell>
          <cell r="G28">
            <v>0.43</v>
          </cell>
          <cell r="L28">
            <v>16</v>
          </cell>
          <cell r="N28">
            <v>5.4</v>
          </cell>
          <cell r="O28">
            <v>9.4000000000000057</v>
          </cell>
          <cell r="P28">
            <v>14.259259259259258</v>
          </cell>
          <cell r="Q28">
            <v>14.259259259259258</v>
          </cell>
          <cell r="R28">
            <v>7.8</v>
          </cell>
          <cell r="S28">
            <v>9.8000000000000007</v>
          </cell>
          <cell r="T28">
            <v>6.2</v>
          </cell>
          <cell r="V28">
            <v>4.0420000000000025</v>
          </cell>
          <cell r="W28">
            <v>16</v>
          </cell>
        </row>
        <row r="29">
          <cell r="A29" t="str">
            <v>Пельмени Мясорубские ТМ Стародворье фоу-пак равиоли 0,7 кг.  Поком</v>
          </cell>
          <cell r="B29" t="str">
            <v>шт</v>
          </cell>
          <cell r="C29">
            <v>300</v>
          </cell>
          <cell r="E29">
            <v>13</v>
          </cell>
          <cell r="F29">
            <v>221</v>
          </cell>
          <cell r="G29">
            <v>0.7</v>
          </cell>
          <cell r="L29">
            <v>0</v>
          </cell>
          <cell r="N29">
            <v>2.6</v>
          </cell>
          <cell r="P29">
            <v>85</v>
          </cell>
          <cell r="Q29">
            <v>85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8</v>
          </cell>
        </row>
        <row r="30">
          <cell r="A30" t="str">
            <v>Пельмени отборные  с говядиной и свининой 0,43кг  Поком</v>
          </cell>
          <cell r="B30" t="str">
            <v>шт</v>
          </cell>
          <cell r="C30">
            <v>48</v>
          </cell>
          <cell r="E30">
            <v>2</v>
          </cell>
          <cell r="F30">
            <v>30</v>
          </cell>
          <cell r="G30">
            <v>0.43</v>
          </cell>
          <cell r="L30">
            <v>0</v>
          </cell>
          <cell r="N30">
            <v>0.4</v>
          </cell>
          <cell r="P30">
            <v>75</v>
          </cell>
          <cell r="Q30">
            <v>75</v>
          </cell>
          <cell r="R30">
            <v>0</v>
          </cell>
          <cell r="S30">
            <v>0</v>
          </cell>
          <cell r="T30">
            <v>0</v>
          </cell>
          <cell r="V30">
            <v>0</v>
          </cell>
          <cell r="W30">
            <v>16</v>
          </cell>
        </row>
        <row r="31">
          <cell r="A31" t="str">
            <v>Пельмени Отборные из свинины и говядины 0,9 кг ТМ Стародворье ТС Медвежье ушко  ПОКОМ</v>
          </cell>
          <cell r="B31" t="str">
            <v>шт</v>
          </cell>
          <cell r="C31">
            <v>217</v>
          </cell>
          <cell r="E31">
            <v>72</v>
          </cell>
          <cell r="F31">
            <v>42</v>
          </cell>
          <cell r="G31">
            <v>0.9</v>
          </cell>
          <cell r="L31">
            <v>136</v>
          </cell>
          <cell r="N31">
            <v>14.4</v>
          </cell>
          <cell r="O31">
            <v>52.400000000000006</v>
          </cell>
          <cell r="P31">
            <v>16</v>
          </cell>
          <cell r="Q31">
            <v>12.361111111111111</v>
          </cell>
          <cell r="R31">
            <v>9</v>
          </cell>
          <cell r="S31">
            <v>7.4</v>
          </cell>
          <cell r="T31">
            <v>15.6</v>
          </cell>
          <cell r="V31">
            <v>47.160000000000004</v>
          </cell>
          <cell r="W31">
            <v>8</v>
          </cell>
        </row>
        <row r="32">
          <cell r="A32" t="str">
            <v>Пельмени отборные с говядиной 0,43кг Поком</v>
          </cell>
          <cell r="B32" t="str">
            <v>шт</v>
          </cell>
          <cell r="C32">
            <v>48</v>
          </cell>
          <cell r="E32">
            <v>1</v>
          </cell>
          <cell r="F32">
            <v>47</v>
          </cell>
          <cell r="G32">
            <v>0.43</v>
          </cell>
          <cell r="L32">
            <v>0</v>
          </cell>
          <cell r="N32">
            <v>0.2</v>
          </cell>
          <cell r="P32">
            <v>235</v>
          </cell>
          <cell r="Q32">
            <v>235</v>
          </cell>
          <cell r="R32">
            <v>0</v>
          </cell>
          <cell r="S32">
            <v>0</v>
          </cell>
          <cell r="T32">
            <v>0</v>
          </cell>
          <cell r="V32">
            <v>0</v>
          </cell>
          <cell r="W32">
            <v>16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шт</v>
          </cell>
          <cell r="E33">
            <v>2</v>
          </cell>
          <cell r="F33">
            <v>-2</v>
          </cell>
          <cell r="G33">
            <v>0</v>
          </cell>
          <cell r="L33">
            <v>0</v>
          </cell>
          <cell r="N33">
            <v>0.4</v>
          </cell>
          <cell r="P33">
            <v>-5</v>
          </cell>
          <cell r="Q33">
            <v>-5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</row>
        <row r="34">
          <cell r="A34" t="str">
            <v>Пельмени С говядиной и свининой, ВЕС, ТМ Славница сфера пуговки  ПОКОМ</v>
          </cell>
          <cell r="B34" t="str">
            <v>кг</v>
          </cell>
          <cell r="C34">
            <v>480</v>
          </cell>
          <cell r="D34">
            <v>175</v>
          </cell>
          <cell r="E34">
            <v>190</v>
          </cell>
          <cell r="F34">
            <v>355</v>
          </cell>
          <cell r="G34">
            <v>1</v>
          </cell>
          <cell r="L34">
            <v>105</v>
          </cell>
          <cell r="N34">
            <v>38</v>
          </cell>
          <cell r="O34">
            <v>148</v>
          </cell>
          <cell r="P34">
            <v>16</v>
          </cell>
          <cell r="Q34">
            <v>12.105263157894736</v>
          </cell>
          <cell r="R34">
            <v>45</v>
          </cell>
          <cell r="S34">
            <v>51</v>
          </cell>
          <cell r="T34">
            <v>40</v>
          </cell>
          <cell r="V34">
            <v>148</v>
          </cell>
          <cell r="W34">
            <v>5</v>
          </cell>
        </row>
        <row r="35">
          <cell r="A35" t="str">
            <v>Пельмени Сочные стародв. сфера 0,43кг  Поком</v>
          </cell>
          <cell r="B35" t="str">
            <v>шт</v>
          </cell>
          <cell r="C35">
            <v>48</v>
          </cell>
          <cell r="E35">
            <v>2</v>
          </cell>
          <cell r="F35">
            <v>46</v>
          </cell>
          <cell r="G35">
            <v>0.43</v>
          </cell>
          <cell r="L35">
            <v>0</v>
          </cell>
          <cell r="N35">
            <v>0.4</v>
          </cell>
          <cell r="P35">
            <v>115</v>
          </cell>
          <cell r="Q35">
            <v>115</v>
          </cell>
          <cell r="R35">
            <v>0</v>
          </cell>
          <cell r="S35">
            <v>0</v>
          </cell>
          <cell r="T35">
            <v>0.2</v>
          </cell>
          <cell r="V35">
            <v>0</v>
          </cell>
          <cell r="W35">
            <v>16</v>
          </cell>
        </row>
        <row r="36">
          <cell r="A36" t="str">
            <v>Пельмени Сочные сфера 0,9 кг ТМ Стародворье ПОКОМ</v>
          </cell>
          <cell r="B36" t="str">
            <v>шт</v>
          </cell>
          <cell r="C36">
            <v>104</v>
          </cell>
          <cell r="E36">
            <v>6</v>
          </cell>
          <cell r="F36">
            <v>64</v>
          </cell>
          <cell r="G36">
            <v>0.9</v>
          </cell>
          <cell r="L36">
            <v>0</v>
          </cell>
          <cell r="N36">
            <v>1.2</v>
          </cell>
          <cell r="P36">
            <v>53.333333333333336</v>
          </cell>
          <cell r="Q36">
            <v>53.333333333333336</v>
          </cell>
          <cell r="R36">
            <v>0</v>
          </cell>
          <cell r="S36">
            <v>0</v>
          </cell>
          <cell r="T36">
            <v>0.4</v>
          </cell>
          <cell r="V36">
            <v>0</v>
          </cell>
          <cell r="W36">
            <v>8</v>
          </cell>
        </row>
        <row r="37">
          <cell r="A37" t="str">
            <v>Пельменини Бигбули со слив.маслом 0,9 кг   Поком</v>
          </cell>
          <cell r="B37" t="str">
            <v>шт</v>
          </cell>
          <cell r="C37">
            <v>205</v>
          </cell>
          <cell r="E37">
            <v>9</v>
          </cell>
          <cell r="F37">
            <v>147</v>
          </cell>
          <cell r="G37">
            <v>0.9</v>
          </cell>
          <cell r="L37">
            <v>0</v>
          </cell>
          <cell r="N37">
            <v>1.8</v>
          </cell>
          <cell r="P37">
            <v>81.666666666666671</v>
          </cell>
          <cell r="Q37">
            <v>81.666666666666671</v>
          </cell>
          <cell r="R37">
            <v>0</v>
          </cell>
          <cell r="S37">
            <v>0</v>
          </cell>
          <cell r="T37">
            <v>0.8</v>
          </cell>
          <cell r="V37">
            <v>0</v>
          </cell>
          <cell r="W37">
            <v>8</v>
          </cell>
        </row>
        <row r="38">
          <cell r="A38" t="str">
            <v>Фрай-пицца с ветчиной и грибами 3,0 кг. ВЕС.  ПОКОМ</v>
          </cell>
          <cell r="B38" t="str">
            <v>кг</v>
          </cell>
          <cell r="C38">
            <v>57</v>
          </cell>
          <cell r="E38">
            <v>21</v>
          </cell>
          <cell r="F38">
            <v>30</v>
          </cell>
          <cell r="G38">
            <v>1</v>
          </cell>
          <cell r="L38">
            <v>0</v>
          </cell>
          <cell r="N38">
            <v>4.2</v>
          </cell>
          <cell r="O38">
            <v>37.200000000000003</v>
          </cell>
          <cell r="P38">
            <v>16</v>
          </cell>
          <cell r="Q38">
            <v>7.1428571428571423</v>
          </cell>
          <cell r="R38">
            <v>9</v>
          </cell>
          <cell r="S38">
            <v>6</v>
          </cell>
          <cell r="T38">
            <v>4.2</v>
          </cell>
          <cell r="V38">
            <v>37.200000000000003</v>
          </cell>
          <cell r="W38">
            <v>3</v>
          </cell>
        </row>
        <row r="39">
          <cell r="A39" t="str">
            <v>Хотстеры ТМ Горячая штучка ТС Хотстеры 0,25 кг зам  ПОКОМ</v>
          </cell>
          <cell r="B39" t="str">
            <v>шт</v>
          </cell>
          <cell r="C39">
            <v>214</v>
          </cell>
          <cell r="E39">
            <v>26</v>
          </cell>
          <cell r="F39">
            <v>108</v>
          </cell>
          <cell r="G39">
            <v>0.25</v>
          </cell>
          <cell r="L39">
            <v>0</v>
          </cell>
          <cell r="N39">
            <v>5.2</v>
          </cell>
          <cell r="P39">
            <v>20.76923076923077</v>
          </cell>
          <cell r="Q39">
            <v>20.76923076923077</v>
          </cell>
          <cell r="R39">
            <v>3.4</v>
          </cell>
          <cell r="S39">
            <v>4.8</v>
          </cell>
          <cell r="T39">
            <v>5.8</v>
          </cell>
          <cell r="V39">
            <v>0</v>
          </cell>
          <cell r="W39">
            <v>12</v>
          </cell>
        </row>
        <row r="40">
          <cell r="A40" t="str">
            <v>Хрустящие крылышки острые к пиву ТМ Горячая штучка 0,3кг зам  ПОКОМ</v>
          </cell>
          <cell r="B40" t="str">
            <v>шт</v>
          </cell>
          <cell r="C40">
            <v>-2</v>
          </cell>
          <cell r="F40">
            <v>-2</v>
          </cell>
          <cell r="G40">
            <v>0.3</v>
          </cell>
          <cell r="L40">
            <v>12</v>
          </cell>
          <cell r="N40">
            <v>0</v>
          </cell>
          <cell r="P40" t="e">
            <v>#DIV/0!</v>
          </cell>
          <cell r="Q40" t="e">
            <v>#DIV/0!</v>
          </cell>
          <cell r="R40">
            <v>2.4</v>
          </cell>
          <cell r="S40">
            <v>0.4</v>
          </cell>
          <cell r="T40">
            <v>0</v>
          </cell>
          <cell r="V40">
            <v>0</v>
          </cell>
          <cell r="W40">
            <v>12</v>
          </cell>
        </row>
        <row r="41">
          <cell r="A41" t="str">
            <v>Хрустящие крылышки ТМ Горячая штучка 0,3 кг зам  ПОКОМ</v>
          </cell>
          <cell r="B41" t="str">
            <v>шт</v>
          </cell>
          <cell r="C41">
            <v>-3</v>
          </cell>
          <cell r="E41">
            <v>3</v>
          </cell>
          <cell r="F41">
            <v>-6</v>
          </cell>
          <cell r="G41">
            <v>0.3</v>
          </cell>
          <cell r="L41">
            <v>12</v>
          </cell>
          <cell r="N41">
            <v>0.6</v>
          </cell>
          <cell r="O41">
            <v>3.5999999999999996</v>
          </cell>
          <cell r="P41">
            <v>16</v>
          </cell>
          <cell r="Q41">
            <v>10</v>
          </cell>
          <cell r="R41">
            <v>0</v>
          </cell>
          <cell r="S41">
            <v>0.6</v>
          </cell>
          <cell r="T41">
            <v>0</v>
          </cell>
          <cell r="V41">
            <v>1.0799999999999998</v>
          </cell>
          <cell r="W41">
            <v>12</v>
          </cell>
        </row>
        <row r="42">
          <cell r="A42" t="str">
            <v>Хрустящие крылышки. В панировке куриные жареные.ВЕС  ПОКОМ</v>
          </cell>
          <cell r="B42" t="str">
            <v>кг</v>
          </cell>
          <cell r="C42">
            <v>117.2</v>
          </cell>
          <cell r="E42">
            <v>28.2</v>
          </cell>
          <cell r="F42">
            <v>51.2</v>
          </cell>
          <cell r="G42">
            <v>1</v>
          </cell>
          <cell r="L42">
            <v>0</v>
          </cell>
          <cell r="N42">
            <v>5.64</v>
          </cell>
          <cell r="O42">
            <v>39.039999999999992</v>
          </cell>
          <cell r="P42">
            <v>16</v>
          </cell>
          <cell r="Q42">
            <v>9.0780141843971638</v>
          </cell>
          <cell r="R42">
            <v>2.16</v>
          </cell>
          <cell r="S42">
            <v>8.5</v>
          </cell>
          <cell r="T42">
            <v>2.88</v>
          </cell>
          <cell r="V42">
            <v>39.039999999999992</v>
          </cell>
          <cell r="W42">
            <v>1.8</v>
          </cell>
        </row>
        <row r="43">
          <cell r="A43" t="str">
            <v>Чебупай сочное яблоко ТМ Горячая штучка ТС Чебупай 0,2 кг УВС.  зам  ПОКОМ</v>
          </cell>
          <cell r="B43" t="str">
            <v>шт</v>
          </cell>
          <cell r="C43">
            <v>160</v>
          </cell>
          <cell r="E43">
            <v>26</v>
          </cell>
          <cell r="F43">
            <v>75</v>
          </cell>
          <cell r="G43">
            <v>0.2</v>
          </cell>
          <cell r="L43">
            <v>0</v>
          </cell>
          <cell r="N43">
            <v>5.2</v>
          </cell>
          <cell r="O43">
            <v>8.2000000000000028</v>
          </cell>
          <cell r="P43">
            <v>14.423076923076923</v>
          </cell>
          <cell r="Q43">
            <v>14.423076923076923</v>
          </cell>
          <cell r="R43">
            <v>3.8</v>
          </cell>
          <cell r="S43">
            <v>2.2000000000000002</v>
          </cell>
          <cell r="T43">
            <v>4</v>
          </cell>
          <cell r="V43">
            <v>1.6400000000000006</v>
          </cell>
          <cell r="W43">
            <v>6</v>
          </cell>
        </row>
        <row r="44">
          <cell r="A44" t="str">
            <v>Чебупай спелая вишня ТМ Горячая штучка ТС Чебупай 0,2 кг УВС. зам  ПОКОМ</v>
          </cell>
          <cell r="B44" t="str">
            <v>шт</v>
          </cell>
          <cell r="C44">
            <v>158</v>
          </cell>
          <cell r="E44">
            <v>37</v>
          </cell>
          <cell r="F44">
            <v>60</v>
          </cell>
          <cell r="G44">
            <v>0.2</v>
          </cell>
          <cell r="L44">
            <v>0</v>
          </cell>
          <cell r="N44">
            <v>7.4</v>
          </cell>
          <cell r="O44">
            <v>58.400000000000006</v>
          </cell>
          <cell r="P44">
            <v>16</v>
          </cell>
          <cell r="Q44">
            <v>8.108108108108107</v>
          </cell>
          <cell r="R44">
            <v>4</v>
          </cell>
          <cell r="S44">
            <v>3.8</v>
          </cell>
          <cell r="T44">
            <v>5.2</v>
          </cell>
          <cell r="V44">
            <v>11.680000000000001</v>
          </cell>
          <cell r="W44">
            <v>6</v>
          </cell>
        </row>
        <row r="45">
          <cell r="A45" t="str">
            <v>Чебупицца курочка по-итальянски Горячая штучка 0,25 кг зам  ПОКОМ</v>
          </cell>
          <cell r="B45" t="str">
            <v>шт</v>
          </cell>
          <cell r="C45">
            <v>155</v>
          </cell>
          <cell r="E45">
            <v>83</v>
          </cell>
          <cell r="F45">
            <v>18</v>
          </cell>
          <cell r="G45">
            <v>0.25</v>
          </cell>
          <cell r="L45">
            <v>24</v>
          </cell>
          <cell r="N45">
            <v>16.600000000000001</v>
          </cell>
          <cell r="O45">
            <v>223.60000000000002</v>
          </cell>
          <cell r="P45">
            <v>16</v>
          </cell>
          <cell r="Q45">
            <v>2.5301204819277108</v>
          </cell>
          <cell r="R45">
            <v>3.2</v>
          </cell>
          <cell r="S45">
            <v>10.4</v>
          </cell>
          <cell r="T45">
            <v>7.6</v>
          </cell>
          <cell r="V45">
            <v>55.900000000000006</v>
          </cell>
          <cell r="W45">
            <v>12</v>
          </cell>
        </row>
        <row r="46">
          <cell r="A46" t="str">
            <v>Чебупицца Пепперони ТМ Горячая штучка ТС Чебупицца 0.25кг зам  ПОКОМ</v>
          </cell>
          <cell r="B46" t="str">
            <v>шт</v>
          </cell>
          <cell r="C46">
            <v>142</v>
          </cell>
          <cell r="E46">
            <v>74</v>
          </cell>
          <cell r="F46">
            <v>13</v>
          </cell>
          <cell r="G46">
            <v>0.25</v>
          </cell>
          <cell r="L46">
            <v>12</v>
          </cell>
          <cell r="N46">
            <v>14.8</v>
          </cell>
          <cell r="O46">
            <v>211.8</v>
          </cell>
          <cell r="P46">
            <v>16</v>
          </cell>
          <cell r="Q46">
            <v>1.689189189189189</v>
          </cell>
          <cell r="R46">
            <v>2.6</v>
          </cell>
          <cell r="S46">
            <v>9.6</v>
          </cell>
          <cell r="T46">
            <v>6.2</v>
          </cell>
          <cell r="V46">
            <v>52.95</v>
          </cell>
          <cell r="W46">
            <v>12</v>
          </cell>
        </row>
        <row r="47">
          <cell r="A47" t="str">
            <v>Чебуреки Мясные вес 2,7 кг Кулинарные изделия мясосодержащие рубленые в тесте жарен  ПОКОМ</v>
          </cell>
          <cell r="B47" t="str">
            <v>кг</v>
          </cell>
          <cell r="C47">
            <v>159.30000000000001</v>
          </cell>
          <cell r="E47">
            <v>78.3</v>
          </cell>
          <cell r="F47">
            <v>16.2</v>
          </cell>
          <cell r="G47">
            <v>1</v>
          </cell>
          <cell r="L47">
            <v>175.5</v>
          </cell>
          <cell r="N47">
            <v>15.66</v>
          </cell>
          <cell r="O47">
            <v>58.860000000000014</v>
          </cell>
          <cell r="P47">
            <v>16</v>
          </cell>
          <cell r="Q47">
            <v>12.241379310344827</v>
          </cell>
          <cell r="R47">
            <v>12.959999999999999</v>
          </cell>
          <cell r="S47">
            <v>10.26</v>
          </cell>
          <cell r="T47">
            <v>16.740000000000002</v>
          </cell>
          <cell r="V47">
            <v>58.860000000000014</v>
          </cell>
          <cell r="W47">
            <v>2.7</v>
          </cell>
        </row>
        <row r="48">
          <cell r="A48" t="str">
            <v>Чебуреки сочные, ВЕС, куриные жарен. зам  ПОКОМ</v>
          </cell>
          <cell r="B48" t="str">
            <v>кг</v>
          </cell>
          <cell r="C48">
            <v>380</v>
          </cell>
          <cell r="E48">
            <v>235</v>
          </cell>
          <cell r="F48">
            <v>35</v>
          </cell>
          <cell r="G48">
            <v>1</v>
          </cell>
          <cell r="L48">
            <v>295</v>
          </cell>
          <cell r="N48">
            <v>47</v>
          </cell>
          <cell r="O48">
            <v>422</v>
          </cell>
          <cell r="P48">
            <v>16</v>
          </cell>
          <cell r="Q48">
            <v>7.0212765957446805</v>
          </cell>
          <cell r="R48">
            <v>36</v>
          </cell>
          <cell r="S48">
            <v>32</v>
          </cell>
          <cell r="T48">
            <v>35</v>
          </cell>
          <cell r="V48">
            <v>422</v>
          </cell>
          <cell r="W48">
            <v>5</v>
          </cell>
        </row>
        <row r="49">
          <cell r="A49" t="str">
            <v>Чебуречище горячая штучка 0,14кг Поком</v>
          </cell>
          <cell r="B49" t="str">
            <v>шт</v>
          </cell>
          <cell r="C49">
            <v>243</v>
          </cell>
          <cell r="E49">
            <v>58</v>
          </cell>
          <cell r="F49">
            <v>141</v>
          </cell>
          <cell r="G49">
            <v>0.14000000000000001</v>
          </cell>
          <cell r="L49">
            <v>0</v>
          </cell>
          <cell r="N49">
            <v>11.6</v>
          </cell>
          <cell r="O49">
            <v>44.599999999999994</v>
          </cell>
          <cell r="P49">
            <v>16</v>
          </cell>
          <cell r="Q49">
            <v>12.155172413793103</v>
          </cell>
          <cell r="R49">
            <v>0</v>
          </cell>
          <cell r="S49">
            <v>2.6</v>
          </cell>
          <cell r="T49">
            <v>5.8</v>
          </cell>
          <cell r="V49">
            <v>6.2439999999999998</v>
          </cell>
          <cell r="W49">
            <v>22</v>
          </cell>
        </row>
        <row r="50">
          <cell r="A50" t="str">
            <v>Сосиски «Оригинальные» замороженные Фикс.вес 0,33 п/а ТМ «Стародворье»</v>
          </cell>
          <cell r="B50" t="str">
            <v>шт</v>
          </cell>
          <cell r="G50">
            <v>0.33</v>
          </cell>
          <cell r="O50">
            <v>102</v>
          </cell>
          <cell r="U50" t="str">
            <v>нужно заказать</v>
          </cell>
          <cell r="V50">
            <v>33.660000000000004</v>
          </cell>
          <cell r="W50">
            <v>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номенклатура</v>
          </cell>
          <cell r="B1" t="str">
            <v>ед. изм.</v>
          </cell>
          <cell r="C1" t="str">
            <v>заказ</v>
          </cell>
        </row>
        <row r="2">
          <cell r="A2" t="str">
            <v>Чебуреки сочные, ВЕС, куриные жарен. зам  ПОКОМ</v>
          </cell>
          <cell r="B2">
            <v>1</v>
          </cell>
          <cell r="C2">
            <v>300</v>
          </cell>
        </row>
        <row r="3">
          <cell r="A3" t="str">
            <v>Пельмени С говядиной и свининой, ВЕС, ТМ Славница сфера пуговки  ПОКОМ</v>
          </cell>
          <cell r="B3">
            <v>1</v>
          </cell>
          <cell r="C3">
            <v>100</v>
          </cell>
        </row>
        <row r="4">
          <cell r="A4" t="str">
            <v>Наггетсы хрустящие п/ф ВЕС ПОКОМ</v>
          </cell>
          <cell r="B4">
            <v>1</v>
          </cell>
          <cell r="C4">
            <v>300</v>
          </cell>
        </row>
        <row r="5">
          <cell r="A5" t="str">
            <v>Мини-сосиски в тесте "Фрайпики" ВЕС,  ПОКОМ</v>
          </cell>
          <cell r="B5">
            <v>1</v>
          </cell>
          <cell r="C5">
            <v>300</v>
          </cell>
        </row>
        <row r="6">
          <cell r="A6" t="str">
            <v>Чебуреки Мясные вес 2,7 кг Кулинарные изделия мясосодержащие рубленые в тесте жарен  ПОКОМ</v>
          </cell>
          <cell r="B6">
            <v>1</v>
          </cell>
          <cell r="C6">
            <v>300</v>
          </cell>
        </row>
        <row r="7">
          <cell r="A7" t="str">
            <v>Пельмени Бульмени со сливочным маслом Горячая штучка 0,9 кг  ПОКОМ</v>
          </cell>
          <cell r="B7">
            <v>0.9</v>
          </cell>
          <cell r="C7">
            <v>100</v>
          </cell>
        </row>
        <row r="8">
          <cell r="A8" t="str">
            <v>Пельмени Бульмени с говядиной и свининой Наваристые Горячая штучка ВЕС  ПОКОМ</v>
          </cell>
          <cell r="B8">
            <v>1</v>
          </cell>
          <cell r="C8">
            <v>100</v>
          </cell>
        </row>
        <row r="9">
          <cell r="A9" t="str">
            <v>Пельмени Отборные из свинины и говядины 0,9 кг ТМ Стародворье ТС Медвежье ушко  ПОКОМ</v>
          </cell>
          <cell r="B9">
            <v>0.9</v>
          </cell>
          <cell r="C9">
            <v>100</v>
          </cell>
        </row>
        <row r="10">
          <cell r="A10" t="str">
            <v>Пельмени Бульмени с говядиной и свининой Горячая шт. 0,9 кг  ПОКОМ</v>
          </cell>
          <cell r="B10">
            <v>0.9</v>
          </cell>
          <cell r="C10">
            <v>100</v>
          </cell>
        </row>
        <row r="11">
          <cell r="A11" t="str">
            <v>Наггетсы с индейкой 0,25кг ТМ Вязанка ТС Няняггетсы Сливушки НД2 замор.  ПОКОМ</v>
          </cell>
          <cell r="B11">
            <v>0.25</v>
          </cell>
          <cell r="C11">
            <v>200</v>
          </cell>
        </row>
        <row r="12">
          <cell r="A12" t="str">
            <v>Пельмени Бульмени с говядиной и свининой Горячая штучка 0,43  ПОКОМ</v>
          </cell>
          <cell r="B12">
            <v>0.43</v>
          </cell>
          <cell r="C12">
            <v>50</v>
          </cell>
        </row>
        <row r="13">
          <cell r="A13" t="str">
            <v>Чебупицца курочка по-итальянски Горячая штучка 0,25 кг зам  ПОКОМ</v>
          </cell>
          <cell r="B13">
            <v>0.25</v>
          </cell>
          <cell r="C13">
            <v>100</v>
          </cell>
        </row>
        <row r="14">
          <cell r="A14" t="str">
            <v>Чебупицца Пепперони ТМ Горячая штучка ТС Чебупицца 0.25кг зам  ПОКОМ</v>
          </cell>
          <cell r="B14">
            <v>0.25</v>
          </cell>
          <cell r="C14">
            <v>100</v>
          </cell>
        </row>
        <row r="15">
          <cell r="A15" t="str">
            <v>Готовые чебупели с ветчиной и сыром Горячая штучка 0,3кг зам  ПОКОМ</v>
          </cell>
          <cell r="B15">
            <v>0.3</v>
          </cell>
          <cell r="C15">
            <v>100</v>
          </cell>
        </row>
        <row r="16">
          <cell r="A16" t="str">
            <v>Пельмени Бульмени со сливочным маслом ТМ Горячая шт. 0,43 кг  ПОКОМ</v>
          </cell>
          <cell r="B16">
            <v>0.43</v>
          </cell>
          <cell r="C16">
            <v>50</v>
          </cell>
        </row>
        <row r="17">
          <cell r="A17" t="str">
            <v>Готовые чебупели сочные с мясом ТМ Горячая штучка  0,3кг зам  ПОКОМ</v>
          </cell>
          <cell r="B17">
            <v>0.3</v>
          </cell>
          <cell r="C17">
            <v>100</v>
          </cell>
        </row>
        <row r="18">
          <cell r="A18" t="str">
            <v>Хотстеры ТМ Горячая штучка ТС Хотстеры 0,25 кг зам  ПОКОМ</v>
          </cell>
          <cell r="B18">
            <v>0.25</v>
          </cell>
          <cell r="C18">
            <v>100</v>
          </cell>
        </row>
        <row r="19">
          <cell r="A19" t="str">
            <v>Чебупай спелая вишня ТМ Горячая штучка ТС Чебупай 0,2 кг УВС. зам  ПОКОМ</v>
          </cell>
          <cell r="B19">
            <v>0.2</v>
          </cell>
          <cell r="C19">
            <v>100</v>
          </cell>
        </row>
        <row r="20">
          <cell r="A20" t="str">
            <v>Жар-ладушки с яблоком и грушей. Изделия хлебобулочные жареные с начинкой зам  ПОКОМ</v>
          </cell>
          <cell r="B20">
            <v>1</v>
          </cell>
          <cell r="C20">
            <v>100</v>
          </cell>
        </row>
        <row r="21">
          <cell r="A21" t="str">
            <v>Круггетсы с сырным соусом ТМ Горячая штучка 0,25 кг зам  ПОКОМ</v>
          </cell>
          <cell r="B21">
            <v>0.25</v>
          </cell>
          <cell r="C21">
            <v>100</v>
          </cell>
        </row>
        <row r="22">
          <cell r="A22" t="str">
            <v>Чебупай сочное яблоко ТМ Горячая штучка ТС Чебупай 0,2 кг УВС.  зам  ПОКОМ</v>
          </cell>
          <cell r="B22">
            <v>0.2</v>
          </cell>
          <cell r="C22">
            <v>100</v>
          </cell>
        </row>
        <row r="23">
          <cell r="A23" t="str">
            <v>Пельмени Отборные из свинины и говядины Медвежье ушко 0,43 Псевдозащип Стародворье</v>
          </cell>
          <cell r="B23">
            <v>0.43</v>
          </cell>
          <cell r="C23">
            <v>50</v>
          </cell>
        </row>
        <row r="24">
          <cell r="A24" t="str">
            <v>Пельмени Отборные из говядины Медвежье ушко 0,43 Псевдозащип Стародворье</v>
          </cell>
          <cell r="B24">
            <v>0.43</v>
          </cell>
          <cell r="C24">
            <v>50</v>
          </cell>
        </row>
        <row r="25">
          <cell r="A25" t="str">
            <v>Пельмени Отборные из говядины Медвежье ушко 0,9 Псевдозащип Стародворье</v>
          </cell>
          <cell r="B25">
            <v>0.9</v>
          </cell>
          <cell r="C25">
            <v>50</v>
          </cell>
        </row>
        <row r="26">
          <cell r="A26" t="str">
            <v>Пельмени Сочные Сочные 0,43 Сфера Стародворье</v>
          </cell>
          <cell r="B26">
            <v>0.43</v>
          </cell>
          <cell r="C26">
            <v>50</v>
          </cell>
        </row>
        <row r="27">
          <cell r="A27" t="str">
            <v>Пельмени Сочные Сочные 0,9 Сфера Стародворье</v>
          </cell>
          <cell r="B27">
            <v>0.9</v>
          </cell>
          <cell r="C27">
            <v>50</v>
          </cell>
        </row>
        <row r="28">
          <cell r="A28" t="str">
            <v>Пельмени Мясорубские Стародворье ЗПФ 0,7 Равиоли Стародворье</v>
          </cell>
          <cell r="B28">
            <v>0.7</v>
          </cell>
          <cell r="C28">
            <v>50</v>
          </cell>
        </row>
        <row r="29">
          <cell r="A29" t="str">
            <v>Пельмени Бульмени с говядиной и свининой Бигбули 0,43 Сфера Горячая штучка</v>
          </cell>
          <cell r="B29">
            <v>0.43</v>
          </cell>
          <cell r="C29">
            <v>50</v>
          </cell>
        </row>
        <row r="30">
          <cell r="A30" t="str">
            <v>Пельмени Бульмени с говядиной и свининой Бигбули 0,9 Сфера Горячая штучка</v>
          </cell>
          <cell r="B30">
            <v>0.9</v>
          </cell>
          <cell r="C30">
            <v>50</v>
          </cell>
        </row>
        <row r="31">
          <cell r="A31" t="str">
            <v>Пельмени Бигбули #МЕГАМАСЛИЩЕ со сливочным маслом Бигбули ГШ 0,43 сфера Горячая штучка</v>
          </cell>
          <cell r="B31">
            <v>0.43</v>
          </cell>
          <cell r="C31">
            <v>50</v>
          </cell>
        </row>
        <row r="32">
          <cell r="A32" t="str">
            <v>Пельмени Бигбули #МЕГАМАСЛИЩЕ со сливочным маслом Бигбули ГШ ф/в 0,9 Горячая штучка</v>
          </cell>
          <cell r="B32">
            <v>0.9</v>
          </cell>
          <cell r="C32">
            <v>50</v>
          </cell>
        </row>
        <row r="33">
          <cell r="A33" t="str">
            <v>Чебупели острые Базовый ассортимент Фикс.вес 0,3 Лоток Горячая штучка</v>
          </cell>
          <cell r="B33">
            <v>0.3</v>
          </cell>
          <cell r="C33">
            <v>100</v>
          </cell>
        </row>
        <row r="34">
          <cell r="A34" t="str">
            <v>Круггетсы Сочные Круггетсы Фикс.вес 0,25 Лоток Горячая штучка</v>
          </cell>
          <cell r="B34">
            <v>0.25</v>
          </cell>
          <cell r="C34">
            <v>100</v>
          </cell>
        </row>
        <row r="35">
          <cell r="A35" t="str">
            <v>Нагетосы Сочная курочка в хрустящей панировке Наггетсы ГШ Фикс.вес 0,25 Лоток Горячая штучка</v>
          </cell>
          <cell r="B35">
            <v>0.25</v>
          </cell>
          <cell r="C35">
            <v>100</v>
          </cell>
        </row>
        <row r="36">
          <cell r="A36" t="str">
            <v>Нагетосы Сочная курочка Наггетсы ГШ Фикс.вес 0,25 Лоток Горячая штучка</v>
          </cell>
          <cell r="B36">
            <v>0.25</v>
          </cell>
          <cell r="C36">
            <v>100</v>
          </cell>
        </row>
        <row r="37">
          <cell r="A37" t="str">
            <v>Наггетсы с куриным филе (из печи) Наггетсы Фикс.вес 0,25 Лоток Вязанка</v>
          </cell>
          <cell r="B37">
            <v>0.25</v>
          </cell>
          <cell r="C37">
            <v>100</v>
          </cell>
        </row>
        <row r="38">
          <cell r="A38" t="str">
            <v>Мини-сосиски в тесте "Фрайпики" тара1. Кулинарные изделия рубленые в тесте куриные жареные</v>
          </cell>
          <cell r="B38">
            <v>1</v>
          </cell>
          <cell r="C38">
            <v>200</v>
          </cell>
        </row>
        <row r="39">
          <cell r="A39" t="str">
            <v>Жар-ладушки с клубникой и вишней. Изделия хлебобулочные жареные с начинкой замороженные</v>
          </cell>
          <cell r="B39">
            <v>1</v>
          </cell>
          <cell r="C39">
            <v>200</v>
          </cell>
        </row>
        <row r="40">
          <cell r="A40" t="str">
            <v>Хрустящие крылышки. Изделия кулинарные кусковые в панировке куриные жареные первый сорт.</v>
          </cell>
          <cell r="B40">
            <v>1</v>
          </cell>
          <cell r="C40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X43"/>
  <sheetViews>
    <sheetView tabSelected="1" workbookViewId="0">
      <selection activeCell="AA15" sqref="AA15"/>
    </sheetView>
  </sheetViews>
  <sheetFormatPr defaultColWidth="10.5" defaultRowHeight="11.45" customHeight="1" outlineLevelRow="2" x14ac:dyDescent="0.2"/>
  <cols>
    <col min="1" max="1" width="68.5" style="1" customWidth="1"/>
    <col min="2" max="2" width="3.6640625" style="1" customWidth="1"/>
    <col min="3" max="3" width="6.83203125" style="1" customWidth="1"/>
    <col min="4" max="6" width="7.6640625" style="1" customWidth="1"/>
    <col min="7" max="7" width="5.1640625" style="15" customWidth="1"/>
    <col min="8" max="8" width="2.1640625" style="2" customWidth="1"/>
    <col min="9" max="9" width="1.83203125" style="2" customWidth="1"/>
    <col min="10" max="10" width="6.33203125" style="2" customWidth="1"/>
    <col min="11" max="11" width="1.83203125" style="2" customWidth="1"/>
    <col min="12" max="13" width="10.5" style="2"/>
    <col min="14" max="15" width="7" style="2" customWidth="1"/>
    <col min="16" max="18" width="5" style="2" customWidth="1"/>
    <col min="19" max="20" width="10.5" style="2"/>
    <col min="21" max="21" width="10.5" style="15"/>
    <col min="22" max="22" width="10.5" style="16"/>
    <col min="23" max="16384" width="10.5" style="2"/>
  </cols>
  <sheetData>
    <row r="1" spans="1:24" ht="12.95" customHeight="1" outlineLevel="1" x14ac:dyDescent="0.2">
      <c r="A1" s="3" t="s">
        <v>0</v>
      </c>
    </row>
    <row r="2" spans="1:24" ht="12.95" customHeight="1" outlineLevel="1" x14ac:dyDescent="0.2">
      <c r="A2" s="3"/>
    </row>
    <row r="3" spans="1:24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9" t="s">
        <v>48</v>
      </c>
      <c r="H3" s="10" t="s">
        <v>49</v>
      </c>
      <c r="I3" s="10" t="s">
        <v>50</v>
      </c>
      <c r="J3" s="10" t="s">
        <v>51</v>
      </c>
      <c r="K3" s="10" t="s">
        <v>51</v>
      </c>
      <c r="L3" s="10" t="s">
        <v>52</v>
      </c>
      <c r="M3" s="10" t="s">
        <v>53</v>
      </c>
      <c r="N3" s="10" t="s">
        <v>54</v>
      </c>
      <c r="O3" s="10" t="s">
        <v>55</v>
      </c>
      <c r="P3" s="11" t="s">
        <v>52</v>
      </c>
      <c r="Q3" s="11" t="s">
        <v>52</v>
      </c>
      <c r="R3" s="11" t="s">
        <v>52</v>
      </c>
      <c r="S3" s="10" t="s">
        <v>56</v>
      </c>
      <c r="T3" s="10" t="s">
        <v>57</v>
      </c>
      <c r="U3" s="9"/>
      <c r="V3" s="12" t="s">
        <v>58</v>
      </c>
      <c r="W3" s="10" t="s">
        <v>59</v>
      </c>
      <c r="X3" s="10"/>
    </row>
    <row r="4" spans="1:24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9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9"/>
      <c r="V4" s="12"/>
      <c r="W4" s="10"/>
      <c r="X4" s="10"/>
    </row>
    <row r="5" spans="1:24" ht="11.1" customHeight="1" x14ac:dyDescent="0.2">
      <c r="A5" s="5"/>
      <c r="B5" s="5"/>
      <c r="C5" s="6"/>
      <c r="D5" s="6"/>
      <c r="E5" s="13">
        <f>SUM(E6:E82)</f>
        <v>370.09999999999997</v>
      </c>
      <c r="F5" s="13">
        <f>SUM(F6:F82)</f>
        <v>4802.2000000000007</v>
      </c>
      <c r="G5" s="9"/>
      <c r="H5" s="13">
        <f t="shared" ref="H5:M5" si="0">SUM(H6:H82)</f>
        <v>0</v>
      </c>
      <c r="I5" s="13">
        <f t="shared" si="0"/>
        <v>0</v>
      </c>
      <c r="J5" s="13">
        <f t="shared" si="0"/>
        <v>3650</v>
      </c>
      <c r="K5" s="13">
        <f t="shared" si="0"/>
        <v>0</v>
      </c>
      <c r="L5" s="13">
        <f t="shared" si="0"/>
        <v>74.02000000000001</v>
      </c>
      <c r="M5" s="13">
        <f t="shared" si="0"/>
        <v>0</v>
      </c>
      <c r="N5" s="10"/>
      <c r="O5" s="10"/>
      <c r="P5" s="13">
        <f>SUM(P6:P82)</f>
        <v>0</v>
      </c>
      <c r="Q5" s="13">
        <f>SUM(Q6:Q82)</f>
        <v>0</v>
      </c>
      <c r="R5" s="13">
        <f>SUM(R6:R82)</f>
        <v>0</v>
      </c>
      <c r="S5" s="10"/>
      <c r="T5" s="13">
        <f>SUM(T6:T82)</f>
        <v>0</v>
      </c>
      <c r="U5" s="9" t="s">
        <v>60</v>
      </c>
      <c r="V5" s="14">
        <f>SUM(V6:V82)</f>
        <v>0</v>
      </c>
      <c r="W5" s="13">
        <f>SUM(W6:W82)</f>
        <v>0</v>
      </c>
      <c r="X5" s="10"/>
    </row>
    <row r="6" spans="1:24" ht="11.1" customHeight="1" outlineLevel="2" x14ac:dyDescent="0.2">
      <c r="A6" s="7" t="s">
        <v>8</v>
      </c>
      <c r="B6" s="7" t="s">
        <v>9</v>
      </c>
      <c r="C6" s="8"/>
      <c r="D6" s="8">
        <v>24</v>
      </c>
      <c r="E6" s="8"/>
      <c r="F6" s="8">
        <v>24</v>
      </c>
      <c r="G6" s="15">
        <f>VLOOKUP(A6,[1]TDSheet!$A:$G,7,0)</f>
        <v>0.3</v>
      </c>
      <c r="L6" s="2">
        <f>E6/5</f>
        <v>0</v>
      </c>
      <c r="M6" s="19"/>
      <c r="N6" s="2" t="e">
        <f>(F6+J6+M6)/L6</f>
        <v>#DIV/0!</v>
      </c>
      <c r="O6" s="2" t="e">
        <f>(F6+J6)/L6</f>
        <v>#DIV/0!</v>
      </c>
      <c r="U6" s="15">
        <f>VLOOKUP(A6,[1]TDSheet!$A:$W,23,0)</f>
        <v>12</v>
      </c>
    </row>
    <row r="7" spans="1:24" ht="11.1" customHeight="1" outlineLevel="2" x14ac:dyDescent="0.2">
      <c r="A7" s="7" t="s">
        <v>10</v>
      </c>
      <c r="B7" s="7" t="s">
        <v>9</v>
      </c>
      <c r="C7" s="8"/>
      <c r="D7" s="8">
        <v>216</v>
      </c>
      <c r="E7" s="8">
        <v>11</v>
      </c>
      <c r="F7" s="8">
        <v>205</v>
      </c>
      <c r="G7" s="15">
        <f>VLOOKUP(A7,[1]TDSheet!$A:$G,7,0)</f>
        <v>0.3</v>
      </c>
      <c r="J7" s="2">
        <f>VLOOKUP(A7,[2]Лист1!$A:$C,3,0)</f>
        <v>100</v>
      </c>
      <c r="L7" s="2">
        <f t="shared" ref="L7:L43" si="1">E7/5</f>
        <v>2.2000000000000002</v>
      </c>
      <c r="M7" s="19"/>
      <c r="N7" s="2">
        <f t="shared" ref="N7:N43" si="2">(F7+J7+M7)/L7</f>
        <v>138.63636363636363</v>
      </c>
      <c r="O7" s="2">
        <f t="shared" ref="O7:O43" si="3">(F7+J7)/L7</f>
        <v>138.63636363636363</v>
      </c>
      <c r="U7" s="15">
        <f>VLOOKUP(A7,[1]TDSheet!$A:$W,23,0)</f>
        <v>12</v>
      </c>
    </row>
    <row r="8" spans="1:24" ht="11.1" customHeight="1" outlineLevel="2" x14ac:dyDescent="0.2">
      <c r="A8" s="17" t="s">
        <v>11</v>
      </c>
      <c r="B8" s="17" t="s">
        <v>9</v>
      </c>
      <c r="C8" s="18"/>
      <c r="D8" s="18"/>
      <c r="E8" s="18">
        <v>1</v>
      </c>
      <c r="F8" s="18">
        <v>-1</v>
      </c>
      <c r="G8" s="15">
        <v>0</v>
      </c>
      <c r="L8" s="2">
        <f t="shared" si="1"/>
        <v>0.2</v>
      </c>
      <c r="M8" s="19"/>
      <c r="N8" s="2">
        <f t="shared" si="2"/>
        <v>-5</v>
      </c>
      <c r="O8" s="2">
        <f t="shared" si="3"/>
        <v>-5</v>
      </c>
      <c r="U8" s="15">
        <v>0</v>
      </c>
    </row>
    <row r="9" spans="1:24" ht="11.1" customHeight="1" outlineLevel="2" x14ac:dyDescent="0.2">
      <c r="A9" s="7" t="s">
        <v>12</v>
      </c>
      <c r="B9" s="7" t="s">
        <v>9</v>
      </c>
      <c r="C9" s="8"/>
      <c r="D9" s="8">
        <v>228</v>
      </c>
      <c r="E9" s="8">
        <v>10</v>
      </c>
      <c r="F9" s="8">
        <v>218</v>
      </c>
      <c r="G9" s="15">
        <f>VLOOKUP(A9,[1]TDSheet!$A:$G,7,0)</f>
        <v>0.3</v>
      </c>
      <c r="J9" s="2">
        <f>VLOOKUP(A9,[2]Лист1!$A:$C,3,0)</f>
        <v>100</v>
      </c>
      <c r="L9" s="2">
        <f t="shared" si="1"/>
        <v>2</v>
      </c>
      <c r="M9" s="19"/>
      <c r="N9" s="2">
        <f t="shared" si="2"/>
        <v>159</v>
      </c>
      <c r="O9" s="2">
        <f t="shared" si="3"/>
        <v>159</v>
      </c>
      <c r="U9" s="15">
        <f>VLOOKUP(A9,[1]TDSheet!$A:$W,23,0)</f>
        <v>12</v>
      </c>
    </row>
    <row r="10" spans="1:24" ht="11.1" customHeight="1" outlineLevel="2" x14ac:dyDescent="0.2">
      <c r="A10" s="7" t="s">
        <v>13</v>
      </c>
      <c r="B10" s="7" t="s">
        <v>9</v>
      </c>
      <c r="C10" s="8"/>
      <c r="D10" s="8">
        <v>120</v>
      </c>
      <c r="E10" s="8">
        <v>15</v>
      </c>
      <c r="F10" s="8">
        <v>105</v>
      </c>
      <c r="G10" s="15">
        <f>VLOOKUP(A10,[1]TDSheet!$A:$G,7,0)</f>
        <v>0.09</v>
      </c>
      <c r="L10" s="2">
        <f t="shared" si="1"/>
        <v>3</v>
      </c>
      <c r="M10" s="19"/>
      <c r="N10" s="2">
        <f t="shared" si="2"/>
        <v>35</v>
      </c>
      <c r="O10" s="2">
        <f t="shared" si="3"/>
        <v>35</v>
      </c>
      <c r="U10" s="15">
        <f>VLOOKUP(A10,[1]TDSheet!$A:$W,23,0)</f>
        <v>24</v>
      </c>
    </row>
    <row r="11" spans="1:24" ht="11.1" customHeight="1" outlineLevel="2" x14ac:dyDescent="0.2">
      <c r="A11" s="7" t="s">
        <v>14</v>
      </c>
      <c r="B11" s="7" t="s">
        <v>15</v>
      </c>
      <c r="C11" s="8"/>
      <c r="D11" s="8">
        <v>22.4</v>
      </c>
      <c r="E11" s="8"/>
      <c r="F11" s="8">
        <v>22.4</v>
      </c>
      <c r="G11" s="15">
        <f>VLOOKUP(A11,[1]TDSheet!$A:$G,7,0)</f>
        <v>1</v>
      </c>
      <c r="L11" s="2">
        <f t="shared" si="1"/>
        <v>0</v>
      </c>
      <c r="M11" s="19"/>
      <c r="N11" s="2" t="e">
        <f t="shared" si="2"/>
        <v>#DIV/0!</v>
      </c>
      <c r="O11" s="2" t="e">
        <f t="shared" si="3"/>
        <v>#DIV/0!</v>
      </c>
      <c r="U11" s="15">
        <f>VLOOKUP(A11,[1]TDSheet!$A:$W,23,0)</f>
        <v>2.2400000000000002</v>
      </c>
    </row>
    <row r="12" spans="1:24" ht="11.1" customHeight="1" outlineLevel="2" x14ac:dyDescent="0.2">
      <c r="A12" s="7" t="s">
        <v>16</v>
      </c>
      <c r="B12" s="7" t="s">
        <v>15</v>
      </c>
      <c r="C12" s="8"/>
      <c r="D12" s="8">
        <v>74</v>
      </c>
      <c r="E12" s="8">
        <v>7.4</v>
      </c>
      <c r="F12" s="8">
        <v>66.599999999999994</v>
      </c>
      <c r="G12" s="15">
        <f>VLOOKUP(A12,[1]TDSheet!$A:$G,7,0)</f>
        <v>1</v>
      </c>
      <c r="J12" s="2">
        <v>200</v>
      </c>
      <c r="L12" s="2">
        <f t="shared" si="1"/>
        <v>1.48</v>
      </c>
      <c r="M12" s="19"/>
      <c r="N12" s="2">
        <f t="shared" si="2"/>
        <v>180.13513513513516</v>
      </c>
      <c r="O12" s="2">
        <f t="shared" si="3"/>
        <v>180.13513513513516</v>
      </c>
      <c r="U12" s="15">
        <f>VLOOKUP(A12,[1]TDSheet!$A:$W,23,0)</f>
        <v>3.7</v>
      </c>
    </row>
    <row r="13" spans="1:24" ht="11.1" customHeight="1" outlineLevel="2" x14ac:dyDescent="0.2">
      <c r="A13" s="7" t="s">
        <v>17</v>
      </c>
      <c r="B13" s="7" t="s">
        <v>9</v>
      </c>
      <c r="C13" s="8"/>
      <c r="D13" s="8">
        <v>60</v>
      </c>
      <c r="E13" s="8">
        <v>9</v>
      </c>
      <c r="F13" s="8">
        <v>51</v>
      </c>
      <c r="G13" s="15">
        <f>VLOOKUP(A13,[1]TDSheet!$A:$G,7,0)</f>
        <v>0.25</v>
      </c>
      <c r="J13" s="2">
        <f>VLOOKUP(A13,[2]Лист1!$A:$C,3,0)</f>
        <v>100</v>
      </c>
      <c r="L13" s="2">
        <f t="shared" si="1"/>
        <v>1.8</v>
      </c>
      <c r="M13" s="19"/>
      <c r="N13" s="2">
        <f t="shared" si="2"/>
        <v>83.888888888888886</v>
      </c>
      <c r="O13" s="2">
        <f t="shared" si="3"/>
        <v>83.888888888888886</v>
      </c>
      <c r="U13" s="15">
        <f>VLOOKUP(A13,[1]TDSheet!$A:$W,23,0)</f>
        <v>12</v>
      </c>
    </row>
    <row r="14" spans="1:24" ht="11.1" customHeight="1" outlineLevel="2" x14ac:dyDescent="0.2">
      <c r="A14" s="7" t="s">
        <v>18</v>
      </c>
      <c r="B14" s="7" t="s">
        <v>9</v>
      </c>
      <c r="C14" s="8"/>
      <c r="D14" s="8">
        <v>60</v>
      </c>
      <c r="E14" s="8">
        <v>27</v>
      </c>
      <c r="F14" s="8">
        <v>33</v>
      </c>
      <c r="G14" s="15">
        <f>VLOOKUP(A14,[1]TDSheet!$A:$G,7,0)</f>
        <v>0.25</v>
      </c>
      <c r="J14" s="2">
        <v>100</v>
      </c>
      <c r="L14" s="2">
        <f t="shared" si="1"/>
        <v>5.4</v>
      </c>
      <c r="M14" s="19"/>
      <c r="N14" s="2">
        <f t="shared" si="2"/>
        <v>24.62962962962963</v>
      </c>
      <c r="O14" s="2">
        <f t="shared" si="3"/>
        <v>24.62962962962963</v>
      </c>
      <c r="U14" s="15">
        <f>VLOOKUP(A14,[1]TDSheet!$A:$W,23,0)</f>
        <v>12</v>
      </c>
    </row>
    <row r="15" spans="1:24" ht="11.1" customHeight="1" outlineLevel="2" x14ac:dyDescent="0.2">
      <c r="A15" s="7" t="s">
        <v>19</v>
      </c>
      <c r="B15" s="7" t="s">
        <v>15</v>
      </c>
      <c r="C15" s="8"/>
      <c r="D15" s="8">
        <v>253.8</v>
      </c>
      <c r="E15" s="8">
        <v>1.8</v>
      </c>
      <c r="F15" s="8">
        <v>252</v>
      </c>
      <c r="G15" s="15">
        <f>VLOOKUP(A15,[1]TDSheet!$A:$G,7,0)</f>
        <v>1</v>
      </c>
      <c r="J15" s="2">
        <v>200</v>
      </c>
      <c r="L15" s="2">
        <f t="shared" si="1"/>
        <v>0.36</v>
      </c>
      <c r="M15" s="19"/>
      <c r="N15" s="2">
        <f t="shared" si="2"/>
        <v>1255.5555555555557</v>
      </c>
      <c r="O15" s="2">
        <f t="shared" si="3"/>
        <v>1255.5555555555557</v>
      </c>
      <c r="U15" s="15">
        <f>VLOOKUP(A15,[1]TDSheet!$A:$W,23,0)</f>
        <v>1.8</v>
      </c>
    </row>
    <row r="16" spans="1:24" ht="11.1" customHeight="1" outlineLevel="2" x14ac:dyDescent="0.2">
      <c r="A16" s="7" t="s">
        <v>20</v>
      </c>
      <c r="B16" s="7" t="s">
        <v>15</v>
      </c>
      <c r="C16" s="8"/>
      <c r="D16" s="8">
        <v>171.1</v>
      </c>
      <c r="E16" s="8">
        <v>11.1</v>
      </c>
      <c r="F16" s="8">
        <v>160</v>
      </c>
      <c r="G16" s="15">
        <f>VLOOKUP(A16,[1]TDSheet!$A:$G,7,0)</f>
        <v>1</v>
      </c>
      <c r="J16" s="2">
        <v>300</v>
      </c>
      <c r="L16" s="2">
        <f t="shared" si="1"/>
        <v>2.2199999999999998</v>
      </c>
      <c r="M16" s="19"/>
      <c r="N16" s="2">
        <f t="shared" si="2"/>
        <v>207.20720720720723</v>
      </c>
      <c r="O16" s="2">
        <f t="shared" si="3"/>
        <v>207.20720720720723</v>
      </c>
      <c r="U16" s="15">
        <f>VLOOKUP(A16,[1]TDSheet!$A:$W,23,0)</f>
        <v>3.7</v>
      </c>
    </row>
    <row r="17" spans="1:21" ht="11.1" customHeight="1" outlineLevel="2" x14ac:dyDescent="0.2">
      <c r="A17" s="7" t="s">
        <v>21</v>
      </c>
      <c r="B17" s="7" t="s">
        <v>9</v>
      </c>
      <c r="C17" s="8"/>
      <c r="D17" s="8">
        <v>102</v>
      </c>
      <c r="E17" s="8"/>
      <c r="F17" s="8">
        <v>102</v>
      </c>
      <c r="G17" s="15">
        <f>VLOOKUP(A17,[1]TDSheet!$A:$G,7,0)</f>
        <v>0.25</v>
      </c>
      <c r="L17" s="2">
        <f t="shared" si="1"/>
        <v>0</v>
      </c>
      <c r="M17" s="19"/>
      <c r="N17" s="2" t="e">
        <f t="shared" si="2"/>
        <v>#DIV/0!</v>
      </c>
      <c r="O17" s="2" t="e">
        <f t="shared" si="3"/>
        <v>#DIV/0!</v>
      </c>
      <c r="U17" s="15">
        <f>VLOOKUP(A17,[1]TDSheet!$A:$W,23,0)</f>
        <v>12</v>
      </c>
    </row>
    <row r="18" spans="1:21" ht="11.1" customHeight="1" outlineLevel="2" x14ac:dyDescent="0.2">
      <c r="A18" s="7" t="s">
        <v>22</v>
      </c>
      <c r="B18" s="7" t="s">
        <v>9</v>
      </c>
      <c r="C18" s="8"/>
      <c r="D18" s="8">
        <v>228</v>
      </c>
      <c r="E18" s="8">
        <v>58</v>
      </c>
      <c r="F18" s="8">
        <v>170</v>
      </c>
      <c r="G18" s="15">
        <f>VLOOKUP(A18,[1]TDSheet!$A:$G,7,0)</f>
        <v>0.25</v>
      </c>
      <c r="J18" s="2">
        <f>VLOOKUP(A18,[2]Лист1!$A:$C,3,0)</f>
        <v>200</v>
      </c>
      <c r="L18" s="2">
        <f t="shared" si="1"/>
        <v>11.6</v>
      </c>
      <c r="M18" s="19"/>
      <c r="N18" s="2">
        <f t="shared" si="2"/>
        <v>31.896551724137932</v>
      </c>
      <c r="O18" s="2">
        <f t="shared" si="3"/>
        <v>31.896551724137932</v>
      </c>
      <c r="U18" s="15">
        <f>VLOOKUP(A18,[1]TDSheet!$A:$W,23,0)</f>
        <v>12</v>
      </c>
    </row>
    <row r="19" spans="1:21" ht="11.1" customHeight="1" outlineLevel="2" x14ac:dyDescent="0.2">
      <c r="A19" s="7" t="s">
        <v>23</v>
      </c>
      <c r="B19" s="7" t="s">
        <v>15</v>
      </c>
      <c r="C19" s="8"/>
      <c r="D19" s="8">
        <v>180</v>
      </c>
      <c r="E19" s="8"/>
      <c r="F19" s="8">
        <v>180</v>
      </c>
      <c r="G19" s="15">
        <f>VLOOKUP(A19,[1]TDSheet!$A:$G,7,0)</f>
        <v>1</v>
      </c>
      <c r="J19" s="2">
        <f>VLOOKUP(A19,[2]Лист1!$A:$C,3,0)</f>
        <v>300</v>
      </c>
      <c r="L19" s="2">
        <f t="shared" si="1"/>
        <v>0</v>
      </c>
      <c r="M19" s="19"/>
      <c r="N19" s="2" t="e">
        <f t="shared" si="2"/>
        <v>#DIV/0!</v>
      </c>
      <c r="O19" s="2" t="e">
        <f t="shared" si="3"/>
        <v>#DIV/0!</v>
      </c>
      <c r="U19" s="15">
        <f>VLOOKUP(A19,[1]TDSheet!$A:$W,23,0)</f>
        <v>6</v>
      </c>
    </row>
    <row r="20" spans="1:21" ht="11.1" customHeight="1" outlineLevel="2" x14ac:dyDescent="0.2">
      <c r="A20" s="7" t="s">
        <v>24</v>
      </c>
      <c r="B20" s="7" t="s">
        <v>9</v>
      </c>
      <c r="C20" s="8"/>
      <c r="D20" s="8">
        <v>40</v>
      </c>
      <c r="E20" s="8">
        <v>7</v>
      </c>
      <c r="F20" s="8">
        <v>33</v>
      </c>
      <c r="G20" s="15">
        <f>VLOOKUP(A20,[1]TDSheet!$A:$G,7,0)</f>
        <v>0.9</v>
      </c>
      <c r="L20" s="2">
        <f t="shared" si="1"/>
        <v>1.4</v>
      </c>
      <c r="M20" s="19"/>
      <c r="N20" s="2">
        <f t="shared" si="2"/>
        <v>23.571428571428573</v>
      </c>
      <c r="O20" s="2">
        <f t="shared" si="3"/>
        <v>23.571428571428573</v>
      </c>
      <c r="U20" s="15">
        <f>VLOOKUP(A20,[1]TDSheet!$A:$W,23,0)</f>
        <v>8</v>
      </c>
    </row>
    <row r="21" spans="1:21" ht="21.95" customHeight="1" outlineLevel="2" x14ac:dyDescent="0.2">
      <c r="A21" s="7" t="s">
        <v>25</v>
      </c>
      <c r="B21" s="7" t="s">
        <v>9</v>
      </c>
      <c r="C21" s="8">
        <v>7</v>
      </c>
      <c r="D21" s="8">
        <v>64</v>
      </c>
      <c r="E21" s="8">
        <v>3</v>
      </c>
      <c r="F21" s="8">
        <v>68</v>
      </c>
      <c r="G21" s="15">
        <f>VLOOKUP(A21,[1]TDSheet!$A:$G,7,0)</f>
        <v>0.43</v>
      </c>
      <c r="J21" s="2">
        <v>50</v>
      </c>
      <c r="L21" s="2">
        <f t="shared" si="1"/>
        <v>0.6</v>
      </c>
      <c r="M21" s="19"/>
      <c r="N21" s="2">
        <f t="shared" si="2"/>
        <v>196.66666666666669</v>
      </c>
      <c r="O21" s="2">
        <f t="shared" si="3"/>
        <v>196.66666666666669</v>
      </c>
      <c r="U21" s="15">
        <f>VLOOKUP(A21,[1]TDSheet!$A:$W,23,0)</f>
        <v>16</v>
      </c>
    </row>
    <row r="22" spans="1:21" ht="11.1" customHeight="1" outlineLevel="2" x14ac:dyDescent="0.2">
      <c r="A22" s="7" t="s">
        <v>26</v>
      </c>
      <c r="B22" s="7" t="s">
        <v>9</v>
      </c>
      <c r="C22" s="8"/>
      <c r="D22" s="8">
        <v>280</v>
      </c>
      <c r="E22" s="8">
        <v>1</v>
      </c>
      <c r="F22" s="8">
        <v>279</v>
      </c>
      <c r="G22" s="15">
        <f>VLOOKUP(A22,[1]TDSheet!$A:$G,7,0)</f>
        <v>0.9</v>
      </c>
      <c r="J22" s="2">
        <f>VLOOKUP(A22,[2]Лист1!$A:$C,3,0)</f>
        <v>100</v>
      </c>
      <c r="L22" s="2">
        <f t="shared" si="1"/>
        <v>0.2</v>
      </c>
      <c r="M22" s="19"/>
      <c r="N22" s="2">
        <f t="shared" si="2"/>
        <v>1895</v>
      </c>
      <c r="O22" s="2">
        <f t="shared" si="3"/>
        <v>1895</v>
      </c>
      <c r="U22" s="15">
        <f>VLOOKUP(A22,[1]TDSheet!$A:$W,23,0)</f>
        <v>8</v>
      </c>
    </row>
    <row r="23" spans="1:21" ht="11.1" customHeight="1" outlineLevel="2" x14ac:dyDescent="0.2">
      <c r="A23" s="7" t="s">
        <v>27</v>
      </c>
      <c r="B23" s="7" t="s">
        <v>9</v>
      </c>
      <c r="C23" s="8"/>
      <c r="D23" s="8">
        <v>80</v>
      </c>
      <c r="E23" s="8">
        <v>47</v>
      </c>
      <c r="F23" s="8">
        <v>33</v>
      </c>
      <c r="G23" s="15">
        <f>VLOOKUP(A23,[1]TDSheet!$A:$G,7,0)</f>
        <v>0.43</v>
      </c>
      <c r="J23" s="2">
        <f>VLOOKUP(A23,[2]Лист1!$A:$C,3,0)</f>
        <v>50</v>
      </c>
      <c r="L23" s="2">
        <f t="shared" si="1"/>
        <v>9.4</v>
      </c>
      <c r="M23" s="19"/>
      <c r="N23" s="2">
        <f t="shared" si="2"/>
        <v>8.8297872340425521</v>
      </c>
      <c r="O23" s="2">
        <f t="shared" si="3"/>
        <v>8.8297872340425521</v>
      </c>
      <c r="U23" s="15">
        <f>VLOOKUP(A23,[1]TDSheet!$A:$W,23,0)</f>
        <v>16</v>
      </c>
    </row>
    <row r="24" spans="1:21" ht="21.95" customHeight="1" outlineLevel="2" x14ac:dyDescent="0.2">
      <c r="A24" s="7" t="s">
        <v>28</v>
      </c>
      <c r="B24" s="7" t="s">
        <v>15</v>
      </c>
      <c r="C24" s="8"/>
      <c r="D24" s="8">
        <v>230</v>
      </c>
      <c r="E24" s="8">
        <v>10</v>
      </c>
      <c r="F24" s="8">
        <v>220</v>
      </c>
      <c r="G24" s="15">
        <f>VLOOKUP(A24,[1]TDSheet!$A:$G,7,0)</f>
        <v>1</v>
      </c>
      <c r="J24" s="2">
        <f>VLOOKUP(A24,[2]Лист1!$A:$C,3,0)</f>
        <v>100</v>
      </c>
      <c r="L24" s="2">
        <f t="shared" si="1"/>
        <v>2</v>
      </c>
      <c r="M24" s="19"/>
      <c r="N24" s="2">
        <f t="shared" si="2"/>
        <v>160</v>
      </c>
      <c r="O24" s="2">
        <f t="shared" si="3"/>
        <v>160</v>
      </c>
      <c r="U24" s="15">
        <f>VLOOKUP(A24,[1]TDSheet!$A:$W,23,0)</f>
        <v>5</v>
      </c>
    </row>
    <row r="25" spans="1:21" ht="11.1" customHeight="1" outlineLevel="2" x14ac:dyDescent="0.2">
      <c r="A25" s="7" t="s">
        <v>29</v>
      </c>
      <c r="B25" s="7" t="s">
        <v>9</v>
      </c>
      <c r="C25" s="8"/>
      <c r="D25" s="8">
        <v>232</v>
      </c>
      <c r="E25" s="8">
        <v>2</v>
      </c>
      <c r="F25" s="8">
        <v>230</v>
      </c>
      <c r="G25" s="15">
        <f>VLOOKUP(A25,[1]TDSheet!$A:$G,7,0)</f>
        <v>0.9</v>
      </c>
      <c r="J25" s="2">
        <f>VLOOKUP(A25,[2]Лист1!$A:$C,3,0)</f>
        <v>100</v>
      </c>
      <c r="L25" s="2">
        <f t="shared" si="1"/>
        <v>0.4</v>
      </c>
      <c r="M25" s="19"/>
      <c r="N25" s="2">
        <f t="shared" si="2"/>
        <v>825</v>
      </c>
      <c r="O25" s="2">
        <f t="shared" si="3"/>
        <v>825</v>
      </c>
      <c r="U25" s="15">
        <f>VLOOKUP(A25,[1]TDSheet!$A:$W,23,0)</f>
        <v>8</v>
      </c>
    </row>
    <row r="26" spans="1:21" ht="11.1" customHeight="1" outlineLevel="2" x14ac:dyDescent="0.2">
      <c r="A26" s="7" t="s">
        <v>30</v>
      </c>
      <c r="B26" s="7" t="s">
        <v>9</v>
      </c>
      <c r="C26" s="8"/>
      <c r="D26" s="8">
        <v>80</v>
      </c>
      <c r="E26" s="8">
        <v>2</v>
      </c>
      <c r="F26" s="8">
        <v>78</v>
      </c>
      <c r="G26" s="15">
        <f>VLOOKUP(A26,[1]TDSheet!$A:$G,7,0)</f>
        <v>0.43</v>
      </c>
      <c r="J26" s="2">
        <f>VLOOKUP(A26,[2]Лист1!$A:$C,3,0)</f>
        <v>50</v>
      </c>
      <c r="L26" s="2">
        <f t="shared" si="1"/>
        <v>0.4</v>
      </c>
      <c r="M26" s="19"/>
      <c r="N26" s="2">
        <f t="shared" si="2"/>
        <v>320</v>
      </c>
      <c r="O26" s="2">
        <f t="shared" si="3"/>
        <v>320</v>
      </c>
      <c r="U26" s="15">
        <f>VLOOKUP(A26,[1]TDSheet!$A:$W,23,0)</f>
        <v>16</v>
      </c>
    </row>
    <row r="27" spans="1:21" ht="11.1" customHeight="1" outlineLevel="2" x14ac:dyDescent="0.2">
      <c r="A27" s="7" t="s">
        <v>31</v>
      </c>
      <c r="B27" s="7" t="s">
        <v>9</v>
      </c>
      <c r="C27" s="8"/>
      <c r="D27" s="8">
        <v>66</v>
      </c>
      <c r="E27" s="8">
        <v>8</v>
      </c>
      <c r="F27" s="8">
        <v>58</v>
      </c>
      <c r="G27" s="15">
        <f>VLOOKUP(A27,[1]TDSheet!$A:$G,7,0)</f>
        <v>0.7</v>
      </c>
      <c r="J27" s="2">
        <v>50</v>
      </c>
      <c r="L27" s="2">
        <f t="shared" si="1"/>
        <v>1.6</v>
      </c>
      <c r="M27" s="19"/>
      <c r="N27" s="2">
        <f t="shared" si="2"/>
        <v>67.5</v>
      </c>
      <c r="O27" s="2">
        <f t="shared" si="3"/>
        <v>67.5</v>
      </c>
      <c r="U27" s="15">
        <f>VLOOKUP(A27,[1]TDSheet!$A:$W,23,0)</f>
        <v>8</v>
      </c>
    </row>
    <row r="28" spans="1:21" ht="11.1" customHeight="1" outlineLevel="2" x14ac:dyDescent="0.2">
      <c r="A28" s="7" t="s">
        <v>32</v>
      </c>
      <c r="B28" s="7" t="s">
        <v>9</v>
      </c>
      <c r="C28" s="8"/>
      <c r="D28" s="8">
        <v>64</v>
      </c>
      <c r="E28" s="8">
        <v>3</v>
      </c>
      <c r="F28" s="8">
        <v>61</v>
      </c>
      <c r="G28" s="15">
        <f>VLOOKUP(A28,[1]TDSheet!$A:$G,7,0)</f>
        <v>0.43</v>
      </c>
      <c r="J28" s="2">
        <v>50</v>
      </c>
      <c r="L28" s="2">
        <f t="shared" si="1"/>
        <v>0.6</v>
      </c>
      <c r="M28" s="19"/>
      <c r="N28" s="2">
        <f t="shared" si="2"/>
        <v>185</v>
      </c>
      <c r="O28" s="2">
        <f t="shared" si="3"/>
        <v>185</v>
      </c>
      <c r="U28" s="15">
        <f>VLOOKUP(A28,[1]TDSheet!$A:$W,23,0)</f>
        <v>16</v>
      </c>
    </row>
    <row r="29" spans="1:21" ht="21.95" customHeight="1" outlineLevel="2" x14ac:dyDescent="0.2">
      <c r="A29" s="7" t="s">
        <v>33</v>
      </c>
      <c r="B29" s="7" t="s">
        <v>9</v>
      </c>
      <c r="C29" s="8">
        <v>4</v>
      </c>
      <c r="D29" s="8">
        <v>256</v>
      </c>
      <c r="E29" s="8">
        <v>24</v>
      </c>
      <c r="F29" s="8">
        <v>236</v>
      </c>
      <c r="G29" s="15">
        <f>VLOOKUP(A29,[1]TDSheet!$A:$G,7,0)</f>
        <v>0.9</v>
      </c>
      <c r="J29" s="2">
        <f>VLOOKUP(A29,[2]Лист1!$A:$C,3,0)</f>
        <v>100</v>
      </c>
      <c r="L29" s="2">
        <f t="shared" si="1"/>
        <v>4.8</v>
      </c>
      <c r="M29" s="19"/>
      <c r="N29" s="2">
        <f t="shared" si="2"/>
        <v>70</v>
      </c>
      <c r="O29" s="2">
        <f t="shared" si="3"/>
        <v>70</v>
      </c>
      <c r="U29" s="15">
        <f>VLOOKUP(A29,[1]TDSheet!$A:$W,23,0)</f>
        <v>8</v>
      </c>
    </row>
    <row r="30" spans="1:21" ht="11.1" customHeight="1" outlineLevel="2" x14ac:dyDescent="0.2">
      <c r="A30" s="7" t="s">
        <v>34</v>
      </c>
      <c r="B30" s="7" t="s">
        <v>9</v>
      </c>
      <c r="C30" s="8"/>
      <c r="D30" s="8">
        <v>48</v>
      </c>
      <c r="E30" s="8"/>
      <c r="F30" s="8">
        <v>48</v>
      </c>
      <c r="G30" s="15">
        <f>VLOOKUP(A30,[1]TDSheet!$A:$G,7,0)</f>
        <v>0.43</v>
      </c>
      <c r="J30" s="2">
        <v>50</v>
      </c>
      <c r="L30" s="2">
        <f t="shared" si="1"/>
        <v>0</v>
      </c>
      <c r="M30" s="19"/>
      <c r="N30" s="2" t="e">
        <f t="shared" si="2"/>
        <v>#DIV/0!</v>
      </c>
      <c r="O30" s="2" t="e">
        <f t="shared" si="3"/>
        <v>#DIV/0!</v>
      </c>
      <c r="U30" s="15">
        <f>VLOOKUP(A30,[1]TDSheet!$A:$W,23,0)</f>
        <v>16</v>
      </c>
    </row>
    <row r="31" spans="1:21" ht="11.1" customHeight="1" outlineLevel="2" x14ac:dyDescent="0.2">
      <c r="A31" s="7" t="s">
        <v>35</v>
      </c>
      <c r="B31" s="7" t="s">
        <v>15</v>
      </c>
      <c r="C31" s="8"/>
      <c r="D31" s="8">
        <v>270</v>
      </c>
      <c r="E31" s="8"/>
      <c r="F31" s="8">
        <v>270</v>
      </c>
      <c r="G31" s="15">
        <f>VLOOKUP(A31,[1]TDSheet!$A:$G,7,0)</f>
        <v>1</v>
      </c>
      <c r="J31" s="2">
        <f>VLOOKUP(A31,[2]Лист1!$A:$C,3,0)</f>
        <v>100</v>
      </c>
      <c r="L31" s="2">
        <f t="shared" si="1"/>
        <v>0</v>
      </c>
      <c r="M31" s="19"/>
      <c r="N31" s="2" t="e">
        <f t="shared" si="2"/>
        <v>#DIV/0!</v>
      </c>
      <c r="O31" s="2" t="e">
        <f t="shared" si="3"/>
        <v>#DIV/0!</v>
      </c>
      <c r="U31" s="15">
        <f>VLOOKUP(A31,[1]TDSheet!$A:$W,23,0)</f>
        <v>5</v>
      </c>
    </row>
    <row r="32" spans="1:21" ht="11.1" customHeight="1" outlineLevel="2" x14ac:dyDescent="0.2">
      <c r="A32" s="7" t="s">
        <v>36</v>
      </c>
      <c r="B32" s="7" t="s">
        <v>9</v>
      </c>
      <c r="C32" s="8"/>
      <c r="D32" s="8">
        <v>48</v>
      </c>
      <c r="E32" s="8"/>
      <c r="F32" s="8">
        <v>48</v>
      </c>
      <c r="G32" s="15">
        <f>VLOOKUP(A32,[1]TDSheet!$A:$G,7,0)</f>
        <v>0.43</v>
      </c>
      <c r="J32" s="2">
        <v>50</v>
      </c>
      <c r="L32" s="2">
        <f t="shared" si="1"/>
        <v>0</v>
      </c>
      <c r="M32" s="19"/>
      <c r="N32" s="2" t="e">
        <f t="shared" si="2"/>
        <v>#DIV/0!</v>
      </c>
      <c r="O32" s="2" t="e">
        <f t="shared" si="3"/>
        <v>#DIV/0!</v>
      </c>
      <c r="U32" s="15">
        <f>VLOOKUP(A32,[1]TDSheet!$A:$W,23,0)</f>
        <v>16</v>
      </c>
    </row>
    <row r="33" spans="1:21" ht="11.1" customHeight="1" outlineLevel="2" x14ac:dyDescent="0.2">
      <c r="A33" s="7" t="s">
        <v>37</v>
      </c>
      <c r="B33" s="7" t="s">
        <v>9</v>
      </c>
      <c r="C33" s="8"/>
      <c r="D33" s="8">
        <v>136</v>
      </c>
      <c r="E33" s="8">
        <v>1</v>
      </c>
      <c r="F33" s="8">
        <v>135</v>
      </c>
      <c r="G33" s="15">
        <f>VLOOKUP(A33,[1]TDSheet!$A:$G,7,0)</f>
        <v>0.9</v>
      </c>
      <c r="J33" s="2">
        <v>50</v>
      </c>
      <c r="L33" s="2">
        <f t="shared" si="1"/>
        <v>0.2</v>
      </c>
      <c r="M33" s="19"/>
      <c r="N33" s="2">
        <f t="shared" si="2"/>
        <v>925</v>
      </c>
      <c r="O33" s="2">
        <f t="shared" si="3"/>
        <v>925</v>
      </c>
      <c r="U33" s="15">
        <f>VLOOKUP(A33,[1]TDSheet!$A:$W,23,0)</f>
        <v>8</v>
      </c>
    </row>
    <row r="34" spans="1:21" ht="11.1" customHeight="1" outlineLevel="2" x14ac:dyDescent="0.2">
      <c r="A34" s="7" t="s">
        <v>38</v>
      </c>
      <c r="B34" s="7" t="s">
        <v>9</v>
      </c>
      <c r="C34" s="8"/>
      <c r="D34" s="8">
        <v>152</v>
      </c>
      <c r="E34" s="8">
        <v>1</v>
      </c>
      <c r="F34" s="8">
        <v>151</v>
      </c>
      <c r="G34" s="15">
        <f>VLOOKUP(A34,[1]TDSheet!$A:$G,7,0)</f>
        <v>0.9</v>
      </c>
      <c r="L34" s="2">
        <f t="shared" si="1"/>
        <v>0.2</v>
      </c>
      <c r="M34" s="19"/>
      <c r="N34" s="2">
        <f t="shared" si="2"/>
        <v>755</v>
      </c>
      <c r="O34" s="2">
        <f t="shared" si="3"/>
        <v>755</v>
      </c>
      <c r="U34" s="15">
        <f>VLOOKUP(A34,[1]TDSheet!$A:$W,23,0)</f>
        <v>8</v>
      </c>
    </row>
    <row r="35" spans="1:21" ht="11.1" customHeight="1" outlineLevel="2" x14ac:dyDescent="0.2">
      <c r="A35" s="7" t="s">
        <v>39</v>
      </c>
      <c r="B35" s="7" t="s">
        <v>9</v>
      </c>
      <c r="C35" s="8"/>
      <c r="D35" s="8">
        <v>228</v>
      </c>
      <c r="E35" s="8">
        <v>3</v>
      </c>
      <c r="F35" s="8">
        <v>225</v>
      </c>
      <c r="G35" s="15">
        <f>VLOOKUP(A35,[1]TDSheet!$A:$G,7,0)</f>
        <v>0.25</v>
      </c>
      <c r="J35" s="2">
        <f>VLOOKUP(A35,[2]Лист1!$A:$C,3,0)</f>
        <v>100</v>
      </c>
      <c r="L35" s="2">
        <f t="shared" si="1"/>
        <v>0.6</v>
      </c>
      <c r="M35" s="19"/>
      <c r="N35" s="2">
        <f t="shared" si="2"/>
        <v>541.66666666666674</v>
      </c>
      <c r="O35" s="2">
        <f t="shared" si="3"/>
        <v>541.66666666666674</v>
      </c>
      <c r="U35" s="15">
        <f>VLOOKUP(A35,[1]TDSheet!$A:$W,23,0)</f>
        <v>12</v>
      </c>
    </row>
    <row r="36" spans="1:21" ht="11.1" customHeight="1" outlineLevel="2" x14ac:dyDescent="0.2">
      <c r="A36" s="7" t="s">
        <v>40</v>
      </c>
      <c r="B36" s="7" t="s">
        <v>15</v>
      </c>
      <c r="C36" s="8"/>
      <c r="D36" s="8">
        <v>36</v>
      </c>
      <c r="E36" s="8">
        <v>5.4</v>
      </c>
      <c r="F36" s="8">
        <v>30.6</v>
      </c>
      <c r="G36" s="15">
        <f>VLOOKUP(A36,[1]TDSheet!$A:$G,7,0)</f>
        <v>1</v>
      </c>
      <c r="J36" s="2">
        <v>50</v>
      </c>
      <c r="L36" s="2">
        <f t="shared" si="1"/>
        <v>1.08</v>
      </c>
      <c r="M36" s="19"/>
      <c r="N36" s="2">
        <f t="shared" si="2"/>
        <v>74.629629629629619</v>
      </c>
      <c r="O36" s="2">
        <f t="shared" si="3"/>
        <v>74.629629629629619</v>
      </c>
      <c r="U36" s="15">
        <f>VLOOKUP(A36,[1]TDSheet!$A:$W,23,0)</f>
        <v>1.8</v>
      </c>
    </row>
    <row r="37" spans="1:21" ht="11.1" customHeight="1" outlineLevel="2" x14ac:dyDescent="0.2">
      <c r="A37" s="7" t="s">
        <v>41</v>
      </c>
      <c r="B37" s="7" t="s">
        <v>9</v>
      </c>
      <c r="C37" s="8"/>
      <c r="D37" s="8">
        <v>96</v>
      </c>
      <c r="E37" s="8">
        <v>1</v>
      </c>
      <c r="F37" s="8">
        <v>95</v>
      </c>
      <c r="G37" s="15">
        <f>VLOOKUP(A37,[1]TDSheet!$A:$G,7,0)</f>
        <v>0.2</v>
      </c>
      <c r="J37" s="2">
        <f>VLOOKUP(A37,[2]Лист1!$A:$C,3,0)</f>
        <v>100</v>
      </c>
      <c r="L37" s="2">
        <f t="shared" si="1"/>
        <v>0.2</v>
      </c>
      <c r="M37" s="19"/>
      <c r="N37" s="2">
        <f t="shared" si="2"/>
        <v>975</v>
      </c>
      <c r="O37" s="2">
        <f t="shared" si="3"/>
        <v>975</v>
      </c>
      <c r="U37" s="15">
        <f>VLOOKUP(A37,[1]TDSheet!$A:$W,23,0)</f>
        <v>6</v>
      </c>
    </row>
    <row r="38" spans="1:21" ht="11.1" customHeight="1" outlineLevel="2" x14ac:dyDescent="0.2">
      <c r="A38" s="7" t="s">
        <v>42</v>
      </c>
      <c r="B38" s="7" t="s">
        <v>9</v>
      </c>
      <c r="C38" s="8"/>
      <c r="D38" s="8">
        <v>96</v>
      </c>
      <c r="E38" s="8">
        <v>1</v>
      </c>
      <c r="F38" s="8">
        <v>95</v>
      </c>
      <c r="G38" s="15">
        <f>VLOOKUP(A38,[1]TDSheet!$A:$G,7,0)</f>
        <v>0.2</v>
      </c>
      <c r="J38" s="2">
        <f>VLOOKUP(A38,[2]Лист1!$A:$C,3,0)</f>
        <v>100</v>
      </c>
      <c r="L38" s="2">
        <f t="shared" si="1"/>
        <v>0.2</v>
      </c>
      <c r="M38" s="19"/>
      <c r="N38" s="2">
        <f t="shared" si="2"/>
        <v>975</v>
      </c>
      <c r="O38" s="2">
        <f t="shared" si="3"/>
        <v>975</v>
      </c>
      <c r="U38" s="15">
        <f>VLOOKUP(A38,[1]TDSheet!$A:$W,23,0)</f>
        <v>6</v>
      </c>
    </row>
    <row r="39" spans="1:21" ht="11.1" customHeight="1" outlineLevel="2" x14ac:dyDescent="0.2">
      <c r="A39" s="7" t="s">
        <v>43</v>
      </c>
      <c r="B39" s="7" t="s">
        <v>9</v>
      </c>
      <c r="C39" s="8"/>
      <c r="D39" s="8">
        <v>204</v>
      </c>
      <c r="E39" s="8">
        <v>36</v>
      </c>
      <c r="F39" s="8">
        <v>168</v>
      </c>
      <c r="G39" s="15">
        <f>VLOOKUP(A39,[1]TDSheet!$A:$G,7,0)</f>
        <v>0.25</v>
      </c>
      <c r="J39" s="2">
        <f>VLOOKUP(A39,[2]Лист1!$A:$C,3,0)</f>
        <v>100</v>
      </c>
      <c r="L39" s="2">
        <f t="shared" si="1"/>
        <v>7.2</v>
      </c>
      <c r="M39" s="19"/>
      <c r="N39" s="2">
        <f t="shared" si="2"/>
        <v>37.222222222222221</v>
      </c>
      <c r="O39" s="2">
        <f t="shared" si="3"/>
        <v>37.222222222222221</v>
      </c>
      <c r="U39" s="15">
        <f>VLOOKUP(A39,[1]TDSheet!$A:$W,23,0)</f>
        <v>12</v>
      </c>
    </row>
    <row r="40" spans="1:21" ht="11.1" customHeight="1" outlineLevel="2" x14ac:dyDescent="0.2">
      <c r="A40" s="7" t="s">
        <v>44</v>
      </c>
      <c r="B40" s="7" t="s">
        <v>9</v>
      </c>
      <c r="C40" s="8"/>
      <c r="D40" s="8">
        <v>204</v>
      </c>
      <c r="E40" s="8">
        <v>37</v>
      </c>
      <c r="F40" s="8">
        <v>167</v>
      </c>
      <c r="G40" s="15">
        <f>VLOOKUP(A40,[1]TDSheet!$A:$G,7,0)</f>
        <v>0.25</v>
      </c>
      <c r="J40" s="2">
        <f>VLOOKUP(A40,[2]Лист1!$A:$C,3,0)</f>
        <v>100</v>
      </c>
      <c r="L40" s="2">
        <f t="shared" si="1"/>
        <v>7.4</v>
      </c>
      <c r="M40" s="19"/>
      <c r="N40" s="2">
        <f t="shared" si="2"/>
        <v>36.081081081081081</v>
      </c>
      <c r="O40" s="2">
        <f t="shared" si="3"/>
        <v>36.081081081081081</v>
      </c>
      <c r="U40" s="15">
        <f>VLOOKUP(A40,[1]TDSheet!$A:$W,23,0)</f>
        <v>12</v>
      </c>
    </row>
    <row r="41" spans="1:21" ht="21.95" customHeight="1" outlineLevel="2" x14ac:dyDescent="0.2">
      <c r="A41" s="7" t="s">
        <v>45</v>
      </c>
      <c r="B41" s="7" t="s">
        <v>15</v>
      </c>
      <c r="C41" s="8"/>
      <c r="D41" s="8">
        <v>54</v>
      </c>
      <c r="E41" s="8">
        <v>5.4</v>
      </c>
      <c r="F41" s="8">
        <v>48.6</v>
      </c>
      <c r="G41" s="15">
        <f>VLOOKUP(A41,[1]TDSheet!$A:$G,7,0)</f>
        <v>1</v>
      </c>
      <c r="J41" s="2">
        <f>VLOOKUP(A41,[2]Лист1!$A:$C,3,0)</f>
        <v>300</v>
      </c>
      <c r="L41" s="2">
        <f t="shared" si="1"/>
        <v>1.08</v>
      </c>
      <c r="M41" s="19"/>
      <c r="N41" s="2">
        <f t="shared" si="2"/>
        <v>322.77777777777777</v>
      </c>
      <c r="O41" s="2">
        <f t="shared" si="3"/>
        <v>322.77777777777777</v>
      </c>
      <c r="U41" s="15">
        <f>VLOOKUP(A41,[1]TDSheet!$A:$W,23,0)</f>
        <v>2.7</v>
      </c>
    </row>
    <row r="42" spans="1:21" ht="11.1" customHeight="1" outlineLevel="2" x14ac:dyDescent="0.2">
      <c r="A42" s="7" t="s">
        <v>46</v>
      </c>
      <c r="B42" s="7" t="s">
        <v>15</v>
      </c>
      <c r="C42" s="8"/>
      <c r="D42" s="8">
        <v>370</v>
      </c>
      <c r="E42" s="8">
        <v>15</v>
      </c>
      <c r="F42" s="8">
        <v>355</v>
      </c>
      <c r="G42" s="15">
        <f>VLOOKUP(A42,[1]TDSheet!$A:$G,7,0)</f>
        <v>1</v>
      </c>
      <c r="J42" s="2">
        <f>VLOOKUP(A42,[2]Лист1!$A:$C,3,0)</f>
        <v>300</v>
      </c>
      <c r="L42" s="2">
        <f t="shared" si="1"/>
        <v>3</v>
      </c>
      <c r="M42" s="19"/>
      <c r="N42" s="2">
        <f t="shared" si="2"/>
        <v>218.33333333333334</v>
      </c>
      <c r="O42" s="2">
        <f t="shared" si="3"/>
        <v>218.33333333333334</v>
      </c>
      <c r="U42" s="15">
        <f>VLOOKUP(A42,[1]TDSheet!$A:$W,23,0)</f>
        <v>5</v>
      </c>
    </row>
    <row r="43" spans="1:21" ht="11.1" customHeight="1" outlineLevel="2" x14ac:dyDescent="0.2">
      <c r="A43" s="7" t="s">
        <v>47</v>
      </c>
      <c r="B43" s="7" t="s">
        <v>9</v>
      </c>
      <c r="C43" s="8"/>
      <c r="D43" s="8">
        <v>88</v>
      </c>
      <c r="E43" s="8">
        <v>6</v>
      </c>
      <c r="F43" s="8">
        <v>82</v>
      </c>
      <c r="G43" s="15">
        <f>VLOOKUP(A43,[1]TDSheet!$A:$G,7,0)</f>
        <v>0.14000000000000001</v>
      </c>
      <c r="L43" s="2">
        <f t="shared" si="1"/>
        <v>1.2</v>
      </c>
      <c r="M43" s="19"/>
      <c r="N43" s="2">
        <f t="shared" si="2"/>
        <v>68.333333333333343</v>
      </c>
      <c r="O43" s="2">
        <f t="shared" si="3"/>
        <v>68.333333333333343</v>
      </c>
      <c r="U43" s="15">
        <f>VLOOKUP(A43,[1]TDSheet!$A:$W,23,0)</f>
        <v>22</v>
      </c>
    </row>
  </sheetData>
  <phoneticPr fontId="3" type="noConversion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2023-09-14T12:46:49Z</dcterms:modified>
</cp:coreProperties>
</file>