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13,09,23 КИ\"/>
    </mc:Choice>
  </mc:AlternateContent>
  <xr:revisionPtr revIDLastSave="0" documentId="13_ncr:1_{6069E83F-3ACC-4FE2-B716-C18A1C1DBEFC}" xr6:coauthVersionLast="45" xr6:coauthVersionMax="45" xr10:uidLastSave="{00000000-0000-0000-0000-000000000000}"/>
  <bookViews>
    <workbookView xWindow="-120" yWindow="-120" windowWidth="29040" windowHeight="15840" tabRatio="243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TDSheet!$A$3:$AE$106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" i="1" l="1"/>
  <c r="AC69" i="1"/>
  <c r="AC78" i="1"/>
  <c r="AC85" i="1"/>
  <c r="AC88" i="1"/>
  <c r="AC96" i="1"/>
  <c r="AC97" i="1"/>
  <c r="AC98" i="1"/>
  <c r="AC99" i="1"/>
  <c r="AC100" i="1"/>
  <c r="AC101" i="1"/>
  <c r="AC102" i="1"/>
  <c r="AC103" i="1"/>
  <c r="AC105" i="1"/>
  <c r="AC106" i="1"/>
  <c r="P106" i="1" l="1"/>
  <c r="P105" i="1"/>
  <c r="AB105" i="1" l="1"/>
  <c r="AB106" i="1"/>
  <c r="AB69" i="1"/>
  <c r="AB78" i="1"/>
  <c r="AB85" i="1"/>
  <c r="AB88" i="1"/>
  <c r="AB96" i="1"/>
  <c r="AB97" i="1"/>
  <c r="AB98" i="1"/>
  <c r="AB99" i="1"/>
  <c r="AB100" i="1"/>
  <c r="AB101" i="1"/>
  <c r="AB102" i="1"/>
  <c r="AB103" i="1"/>
  <c r="N58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6" i="1"/>
  <c r="Z87" i="1"/>
  <c r="Z89" i="1"/>
  <c r="Z90" i="1"/>
  <c r="Z91" i="1"/>
  <c r="Z92" i="1"/>
  <c r="Z93" i="1"/>
  <c r="Z94" i="1"/>
  <c r="Z95" i="1"/>
  <c r="Z10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4" i="1"/>
  <c r="Y86" i="1"/>
  <c r="Y87" i="1"/>
  <c r="Y89" i="1"/>
  <c r="Y90" i="1"/>
  <c r="Y91" i="1"/>
  <c r="Y92" i="1"/>
  <c r="Y93" i="1"/>
  <c r="Y94" i="1"/>
  <c r="Y95" i="1"/>
  <c r="Y104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6" i="1"/>
  <c r="X87" i="1"/>
  <c r="X89" i="1"/>
  <c r="X90" i="1"/>
  <c r="X91" i="1"/>
  <c r="X92" i="1"/>
  <c r="X93" i="1"/>
  <c r="X94" i="1"/>
  <c r="X95" i="1"/>
  <c r="X104" i="1"/>
  <c r="X6" i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4" i="1"/>
  <c r="O14" i="1" s="1"/>
  <c r="J15" i="1"/>
  <c r="O15" i="1" s="1"/>
  <c r="J16" i="1"/>
  <c r="O16" i="1" s="1"/>
  <c r="J20" i="1"/>
  <c r="O20" i="1" s="1"/>
  <c r="J28" i="1"/>
  <c r="O28" i="1" s="1"/>
  <c r="J31" i="1"/>
  <c r="O31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5" i="1"/>
  <c r="O55" i="1" s="1"/>
  <c r="J56" i="1"/>
  <c r="O56" i="1" s="1"/>
  <c r="J57" i="1"/>
  <c r="O57" i="1" s="1"/>
  <c r="J58" i="1"/>
  <c r="O58" i="1" s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70" i="1"/>
  <c r="O70" i="1" s="1"/>
  <c r="J71" i="1"/>
  <c r="O71" i="1" s="1"/>
  <c r="J72" i="1"/>
  <c r="O72" i="1" s="1"/>
  <c r="J73" i="1"/>
  <c r="O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1" i="1"/>
  <c r="O81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101" i="1"/>
  <c r="O101" i="1" s="1"/>
  <c r="J102" i="1"/>
  <c r="O102" i="1" s="1"/>
  <c r="J103" i="1"/>
  <c r="O103" i="1" s="1"/>
  <c r="J104" i="1"/>
  <c r="O104" i="1" s="1"/>
  <c r="J6" i="1"/>
  <c r="O6" i="1" s="1"/>
  <c r="I5" i="1"/>
  <c r="K13" i="1"/>
  <c r="J13" i="1" s="1"/>
  <c r="O13" i="1" s="1"/>
  <c r="K17" i="1"/>
  <c r="J17" i="1" s="1"/>
  <c r="O17" i="1" s="1"/>
  <c r="K18" i="1"/>
  <c r="J18" i="1" s="1"/>
  <c r="O18" i="1" s="1"/>
  <c r="K19" i="1"/>
  <c r="J19" i="1" s="1"/>
  <c r="O19" i="1" s="1"/>
  <c r="K21" i="1"/>
  <c r="J21" i="1" s="1"/>
  <c r="O21" i="1" s="1"/>
  <c r="K22" i="1"/>
  <c r="J22" i="1" s="1"/>
  <c r="O22" i="1" s="1"/>
  <c r="K23" i="1"/>
  <c r="J23" i="1" s="1"/>
  <c r="O23" i="1" s="1"/>
  <c r="K24" i="1"/>
  <c r="J24" i="1" s="1"/>
  <c r="O24" i="1" s="1"/>
  <c r="K25" i="1"/>
  <c r="J25" i="1" s="1"/>
  <c r="O25" i="1" s="1"/>
  <c r="K26" i="1"/>
  <c r="J26" i="1" s="1"/>
  <c r="O26" i="1" s="1"/>
  <c r="K27" i="1"/>
  <c r="J27" i="1" s="1"/>
  <c r="O27" i="1" s="1"/>
  <c r="K29" i="1"/>
  <c r="J29" i="1" s="1"/>
  <c r="O29" i="1" s="1"/>
  <c r="K30" i="1"/>
  <c r="J30" i="1" s="1"/>
  <c r="O30" i="1" s="1"/>
  <c r="K32" i="1"/>
  <c r="J32" i="1" s="1"/>
  <c r="O32" i="1" s="1"/>
  <c r="K33" i="1"/>
  <c r="J33" i="1" s="1"/>
  <c r="O33" i="1" s="1"/>
  <c r="K34" i="1"/>
  <c r="J34" i="1" s="1"/>
  <c r="O34" i="1" s="1"/>
  <c r="K35" i="1"/>
  <c r="J35" i="1" s="1"/>
  <c r="O35" i="1" s="1"/>
  <c r="K36" i="1"/>
  <c r="J36" i="1" s="1"/>
  <c r="O36" i="1" s="1"/>
  <c r="K54" i="1"/>
  <c r="J54" i="1" s="1"/>
  <c r="O54" i="1" s="1"/>
  <c r="K67" i="1"/>
  <c r="J67" i="1" s="1"/>
  <c r="O67" i="1" s="1"/>
  <c r="K68" i="1"/>
  <c r="J68" i="1" s="1"/>
  <c r="O68" i="1" s="1"/>
  <c r="K69" i="1"/>
  <c r="J69" i="1" s="1"/>
  <c r="O69" i="1" s="1"/>
  <c r="K80" i="1"/>
  <c r="J80" i="1" s="1"/>
  <c r="O80" i="1" s="1"/>
  <c r="K82" i="1"/>
  <c r="J82" i="1" s="1"/>
  <c r="O82" i="1" s="1"/>
  <c r="K83" i="1"/>
  <c r="J83" i="1" s="1"/>
  <c r="O83" i="1" s="1"/>
  <c r="K84" i="1"/>
  <c r="J84" i="1" s="1"/>
  <c r="O84" i="1" s="1"/>
  <c r="K85" i="1"/>
  <c r="J85" i="1" s="1"/>
  <c r="O85" i="1" s="1"/>
  <c r="K86" i="1"/>
  <c r="J86" i="1" s="1"/>
  <c r="O86" i="1" s="1"/>
  <c r="K87" i="1"/>
  <c r="J87" i="1" s="1"/>
  <c r="O87" i="1" s="1"/>
  <c r="K88" i="1"/>
  <c r="J88" i="1" s="1"/>
  <c r="O88" i="1" s="1"/>
  <c r="K89" i="1"/>
  <c r="J89" i="1" s="1"/>
  <c r="O89" i="1" s="1"/>
  <c r="K96" i="1"/>
  <c r="J96" i="1" s="1"/>
  <c r="O96" i="1" s="1"/>
  <c r="K97" i="1"/>
  <c r="J97" i="1" s="1"/>
  <c r="O97" i="1" s="1"/>
  <c r="K98" i="1"/>
  <c r="J98" i="1" s="1"/>
  <c r="O98" i="1" s="1"/>
  <c r="K99" i="1"/>
  <c r="J99" i="1" s="1"/>
  <c r="O99" i="1" s="1"/>
  <c r="K100" i="1"/>
  <c r="J100" i="1" s="1"/>
  <c r="O100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6" i="1"/>
  <c r="G87" i="1"/>
  <c r="G89" i="1"/>
  <c r="G90" i="1"/>
  <c r="G91" i="1"/>
  <c r="G92" i="1"/>
  <c r="G93" i="1"/>
  <c r="G94" i="1"/>
  <c r="G95" i="1"/>
  <c r="G104" i="1"/>
  <c r="G6" i="1"/>
  <c r="F5" i="1"/>
  <c r="E5" i="1"/>
  <c r="AE5" i="1"/>
  <c r="AD5" i="1"/>
  <c r="S5" i="1"/>
  <c r="R5" i="1"/>
  <c r="Q5" i="1"/>
  <c r="N5" i="1"/>
  <c r="M5" i="1"/>
  <c r="L5" i="1"/>
  <c r="H5" i="1"/>
  <c r="X5" i="1" l="1"/>
  <c r="AC93" i="1"/>
  <c r="AC74" i="1"/>
  <c r="AC65" i="1"/>
  <c r="AC61" i="1"/>
  <c r="AC59" i="1"/>
  <c r="AC55" i="1"/>
  <c r="AC53" i="1"/>
  <c r="AC51" i="1"/>
  <c r="AC49" i="1"/>
  <c r="P59" i="1"/>
  <c r="Y5" i="1"/>
  <c r="AC94" i="1"/>
  <c r="AC92" i="1"/>
  <c r="AC71" i="1"/>
  <c r="AC68" i="1"/>
  <c r="AC66" i="1"/>
  <c r="AC64" i="1"/>
  <c r="AC62" i="1"/>
  <c r="AC60" i="1"/>
  <c r="AC58" i="1"/>
  <c r="AC54" i="1"/>
  <c r="U83" i="1"/>
  <c r="AC6" i="1"/>
  <c r="AB6" i="1"/>
  <c r="AC95" i="1"/>
  <c r="AB95" i="1"/>
  <c r="AC91" i="1"/>
  <c r="AB91" i="1"/>
  <c r="AC89" i="1"/>
  <c r="AB89" i="1"/>
  <c r="AC86" i="1"/>
  <c r="AB86" i="1"/>
  <c r="AC83" i="1"/>
  <c r="AB83" i="1"/>
  <c r="AC81" i="1"/>
  <c r="AB81" i="1"/>
  <c r="AC79" i="1"/>
  <c r="AB79" i="1"/>
  <c r="AC76" i="1"/>
  <c r="AB76" i="1"/>
  <c r="AC72" i="1"/>
  <c r="AB72" i="1"/>
  <c r="AC70" i="1"/>
  <c r="AB70" i="1"/>
  <c r="AC67" i="1"/>
  <c r="AB67" i="1"/>
  <c r="AC63" i="1"/>
  <c r="AB63" i="1"/>
  <c r="AC57" i="1"/>
  <c r="AB57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B93" i="1"/>
  <c r="AB74" i="1"/>
  <c r="AB65" i="1"/>
  <c r="AB61" i="1"/>
  <c r="AB59" i="1"/>
  <c r="AB55" i="1"/>
  <c r="AC104" i="1"/>
  <c r="AB104" i="1"/>
  <c r="AC90" i="1"/>
  <c r="AB90" i="1"/>
  <c r="AC87" i="1"/>
  <c r="AB87" i="1"/>
  <c r="AC84" i="1"/>
  <c r="AB84" i="1"/>
  <c r="AC82" i="1"/>
  <c r="AB82" i="1"/>
  <c r="AC80" i="1"/>
  <c r="AB80" i="1"/>
  <c r="AC77" i="1"/>
  <c r="AB77" i="1"/>
  <c r="AC75" i="1"/>
  <c r="AB75" i="1"/>
  <c r="AC73" i="1"/>
  <c r="AB73" i="1"/>
  <c r="AC56" i="1"/>
  <c r="AB56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68" i="1"/>
  <c r="AB54" i="1"/>
  <c r="AB94" i="1"/>
  <c r="AB92" i="1"/>
  <c r="AB71" i="1"/>
  <c r="AB66" i="1"/>
  <c r="AB64" i="1"/>
  <c r="AB62" i="1"/>
  <c r="AB60" i="1"/>
  <c r="AB58" i="1"/>
  <c r="AB53" i="1"/>
  <c r="AB51" i="1"/>
  <c r="AB49" i="1"/>
  <c r="U36" i="1"/>
  <c r="T36" i="1"/>
  <c r="U100" i="1"/>
  <c r="T100" i="1"/>
  <c r="U98" i="1"/>
  <c r="T98" i="1"/>
  <c r="U96" i="1"/>
  <c r="T96" i="1"/>
  <c r="U88" i="1"/>
  <c r="T88" i="1"/>
  <c r="T86" i="1"/>
  <c r="U86" i="1"/>
  <c r="T84" i="1"/>
  <c r="U84" i="1"/>
  <c r="T82" i="1"/>
  <c r="U82" i="1"/>
  <c r="U69" i="1"/>
  <c r="T69" i="1"/>
  <c r="U67" i="1"/>
  <c r="T67" i="1"/>
  <c r="U34" i="1"/>
  <c r="T34" i="1"/>
  <c r="U32" i="1"/>
  <c r="T32" i="1"/>
  <c r="U29" i="1"/>
  <c r="T29" i="1"/>
  <c r="T26" i="1"/>
  <c r="U26" i="1"/>
  <c r="U24" i="1"/>
  <c r="T24" i="1"/>
  <c r="T22" i="1"/>
  <c r="U22" i="1"/>
  <c r="U19" i="1"/>
  <c r="T19" i="1"/>
  <c r="U17" i="1"/>
  <c r="T17" i="1"/>
  <c r="U104" i="1"/>
  <c r="T104" i="1"/>
  <c r="T102" i="1"/>
  <c r="U102" i="1"/>
  <c r="T95" i="1"/>
  <c r="U95" i="1"/>
  <c r="T93" i="1"/>
  <c r="U93" i="1"/>
  <c r="U91" i="1"/>
  <c r="T91" i="1"/>
  <c r="T81" i="1"/>
  <c r="U81" i="1"/>
  <c r="U78" i="1"/>
  <c r="T78" i="1"/>
  <c r="T76" i="1"/>
  <c r="U76" i="1"/>
  <c r="T74" i="1"/>
  <c r="U74" i="1"/>
  <c r="U72" i="1"/>
  <c r="T72" i="1"/>
  <c r="U70" i="1"/>
  <c r="T70" i="1"/>
  <c r="T65" i="1"/>
  <c r="U65" i="1"/>
  <c r="U63" i="1"/>
  <c r="T63" i="1"/>
  <c r="T61" i="1"/>
  <c r="U61" i="1"/>
  <c r="U59" i="1"/>
  <c r="T59" i="1"/>
  <c r="U57" i="1"/>
  <c r="T57" i="1"/>
  <c r="T55" i="1"/>
  <c r="U55" i="1"/>
  <c r="U52" i="1"/>
  <c r="T52" i="1"/>
  <c r="U50" i="1"/>
  <c r="T50" i="1"/>
  <c r="U48" i="1"/>
  <c r="T48" i="1"/>
  <c r="T46" i="1"/>
  <c r="U46" i="1"/>
  <c r="T44" i="1"/>
  <c r="U44" i="1"/>
  <c r="U42" i="1"/>
  <c r="T42" i="1"/>
  <c r="T40" i="1"/>
  <c r="U40" i="1"/>
  <c r="U38" i="1"/>
  <c r="T38" i="1"/>
  <c r="U31" i="1"/>
  <c r="T31" i="1"/>
  <c r="U20" i="1"/>
  <c r="T20" i="1"/>
  <c r="U15" i="1"/>
  <c r="T15" i="1"/>
  <c r="U12" i="1"/>
  <c r="T12" i="1"/>
  <c r="U10" i="1"/>
  <c r="T10" i="1"/>
  <c r="U8" i="1"/>
  <c r="T8" i="1"/>
  <c r="U99" i="1"/>
  <c r="T99" i="1"/>
  <c r="U97" i="1"/>
  <c r="T97" i="1"/>
  <c r="T89" i="1"/>
  <c r="U89" i="1"/>
  <c r="U87" i="1"/>
  <c r="T87" i="1"/>
  <c r="U85" i="1"/>
  <c r="T85" i="1"/>
  <c r="T83" i="1"/>
  <c r="T80" i="1"/>
  <c r="U80" i="1"/>
  <c r="T68" i="1"/>
  <c r="U68" i="1"/>
  <c r="U54" i="1"/>
  <c r="T54" i="1"/>
  <c r="T35" i="1"/>
  <c r="U35" i="1"/>
  <c r="U33" i="1"/>
  <c r="T33" i="1"/>
  <c r="U30" i="1"/>
  <c r="T30" i="1"/>
  <c r="U27" i="1"/>
  <c r="T27" i="1"/>
  <c r="U25" i="1"/>
  <c r="T25" i="1"/>
  <c r="U23" i="1"/>
  <c r="T23" i="1"/>
  <c r="U21" i="1"/>
  <c r="T21" i="1"/>
  <c r="T18" i="1"/>
  <c r="U18" i="1"/>
  <c r="U13" i="1"/>
  <c r="T13" i="1"/>
  <c r="T6" i="1"/>
  <c r="U6" i="1"/>
  <c r="T103" i="1"/>
  <c r="U103" i="1"/>
  <c r="T101" i="1"/>
  <c r="U101" i="1"/>
  <c r="T94" i="1"/>
  <c r="U94" i="1"/>
  <c r="T92" i="1"/>
  <c r="U92" i="1"/>
  <c r="U90" i="1"/>
  <c r="T90" i="1"/>
  <c r="T79" i="1"/>
  <c r="U79" i="1"/>
  <c r="T77" i="1"/>
  <c r="U77" i="1"/>
  <c r="T75" i="1"/>
  <c r="U75" i="1"/>
  <c r="U73" i="1"/>
  <c r="T73" i="1"/>
  <c r="T71" i="1"/>
  <c r="U71" i="1"/>
  <c r="T66" i="1"/>
  <c r="U66" i="1"/>
  <c r="T64" i="1"/>
  <c r="U64" i="1"/>
  <c r="T62" i="1"/>
  <c r="U62" i="1"/>
  <c r="T60" i="1"/>
  <c r="U60" i="1"/>
  <c r="T58" i="1"/>
  <c r="U58" i="1"/>
  <c r="U56" i="1"/>
  <c r="T56" i="1"/>
  <c r="U53" i="1"/>
  <c r="T53" i="1"/>
  <c r="T51" i="1"/>
  <c r="U51" i="1"/>
  <c r="T49" i="1"/>
  <c r="U49" i="1"/>
  <c r="U47" i="1"/>
  <c r="T47" i="1"/>
  <c r="U45" i="1"/>
  <c r="T45" i="1"/>
  <c r="U43" i="1"/>
  <c r="T43" i="1"/>
  <c r="U41" i="1"/>
  <c r="T41" i="1"/>
  <c r="U39" i="1"/>
  <c r="T39" i="1"/>
  <c r="T37" i="1"/>
  <c r="U37" i="1"/>
  <c r="T28" i="1"/>
  <c r="U28" i="1"/>
  <c r="T16" i="1"/>
  <c r="U16" i="1"/>
  <c r="T14" i="1"/>
  <c r="U14" i="1"/>
  <c r="U11" i="1"/>
  <c r="T11" i="1"/>
  <c r="T9" i="1"/>
  <c r="U9" i="1"/>
  <c r="U7" i="1"/>
  <c r="K5" i="1"/>
  <c r="O5" i="1"/>
  <c r="J5" i="1"/>
  <c r="Z5" i="1"/>
  <c r="AB5" i="1" l="1"/>
  <c r="AC5" i="1"/>
  <c r="T7" i="1"/>
  <c r="P5" i="1"/>
</calcChain>
</file>

<file path=xl/sharedStrings.xml><?xml version="1.0" encoding="utf-8"?>
<sst xmlns="http://schemas.openxmlformats.org/spreadsheetml/2006/main" count="255" uniqueCount="132">
  <si>
    <t>Период: 07.09.2023 - 14.09.2023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</si>
  <si>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</si>
  <si>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</si>
  <si>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</si>
  <si>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</si>
  <si>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</si>
  <si>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</si>
  <si>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</si>
  <si>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</si>
  <si>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</si>
  <si>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</si>
  <si>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</si>
  <si>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</si>
  <si>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</si>
  <si>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</si>
  <si>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</si>
  <si>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</si>
  <si>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</si>
  <si>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</si>
  <si>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</si>
  <si>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</si>
  <si>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</si>
  <si>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</si>
  <si>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</si>
  <si>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</si>
  <si>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</si>
  <si>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</si>
  <si>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</si>
  <si>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</si>
  <si>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</si>
  <si>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</si>
  <si>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</si>
  <si>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367 Вареные колбасы Молокуша Вязанка Фикс.вес 0,45 п/а Вязанка  ПОКОМ</t>
  </si>
  <si>
    <t>373 Ветчины «Филейская» Фикс.вес 0,45 Вектор ТМ «Вязанка»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</si>
  <si>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</si>
  <si>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</si>
  <si>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</si>
  <si>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</si>
  <si>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</si>
  <si>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</si>
  <si>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</si>
  <si>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</si>
  <si>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</si>
  <si>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</si>
  <si>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</si>
  <si>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</si>
  <si>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</si>
  <si>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</si>
  <si>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</si>
  <si>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</si>
  <si>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</si>
  <si>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</si>
  <si>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</si>
  <si>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</si>
  <si>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</si>
  <si>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</si>
  <si>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</si>
  <si>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</si>
  <si>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</si>
  <si>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</si>
  <si>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</si>
  <si>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</si>
  <si>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</si>
  <si>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326 Сосиски Молочные для завтрака ТМ Особый рецепт в оболочке полиам  ПОКОМ</t>
  </si>
  <si>
    <t>358 Колбаса Сервелат Мясорубский ТМ Стародворье с мелкорубленным окороком в вак упак  ПОКОМ</t>
  </si>
  <si>
    <t>БОНУС_225  Колбаса Дугушка со шпиком, ВЕС, ТМ Стародворье   ПОКОМ</t>
  </si>
  <si>
    <t>У_231  Колбаса Молочная по-стародворски, ВЕС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</si>
  <si>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</si>
  <si>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</si>
  <si>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</si>
  <si>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</si>
  <si>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</si>
  <si>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</si>
  <si>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</si>
  <si>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</si>
  <si>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</si>
  <si>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</si>
  <si>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</si>
  <si>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095  Сосиски Баварские,  0.42кг, БАВАРУШКИ 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</si>
  <si>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</si>
  <si>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</si>
  <si>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</si>
  <si>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</si>
  <si>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</si>
  <si>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</si>
  <si>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</si>
  <si>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</si>
  <si>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</si>
  <si>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</si>
  <si>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</si>
  <si>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</si>
  <si>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</si>
  <si>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</si>
  <si>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</si>
  <si>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</si>
  <si>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</si>
  <si>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</si>
  <si>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</si>
  <si>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</si>
  <si>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352 Сардельки Сочинки с сыром ТМ Стародворье 0,4 кг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</si>
  <si>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</si>
  <si>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</si>
  <si>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</si>
  <si>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</si>
  <si>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374 Сосиски "Сочинки с сыром" ф/в 0,3 кг п/а ТМ "Стародворье"  Поком</t>
  </si>
  <si>
    <t>375 Сосиски Сочинки по-баварски Бавария Фикс.вес 0,84 П/а мгс Стародворье</t>
  </si>
  <si>
    <t>376 Сардельки Сочинки с сочным окороком ТМ Стародворье полиамид мгс ф/в 0,4 кг СК3</t>
  </si>
  <si>
    <t>377 Сосиски Сочинки по-баварски с сыром ТМ Стародворье полиамид мгс ф/в 0,84 кг СК3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</si>
  <si>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</si>
  <si>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</si>
  <si>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</si>
  <si>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</si>
  <si>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</si>
  <si>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</si>
  <si>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</si>
  <si>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</si>
  <si>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</si>
  <si>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</si>
  <si>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</si>
  <si>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</si>
  <si>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</si>
  <si>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</si>
  <si>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23,08</t>
  </si>
  <si>
    <t>ср 30,08</t>
  </si>
  <si>
    <t>коментарий</t>
  </si>
  <si>
    <t>вес</t>
  </si>
  <si>
    <t>Гермес</t>
  </si>
  <si>
    <t>ср 06,09</t>
  </si>
  <si>
    <t>акция</t>
  </si>
  <si>
    <t>акция/вывод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</si>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</sst>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5" borderId="0" xfId="0" applyNumberFormat="1" applyFill="1" applyAlignment="1"/>
    <xf numFmtId="164" fontId="0" fillId="5" borderId="0" xfId="0" applyNumberFormat="1" applyFill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5,09,23%20&#1050;&#1048;/&#1076;&#1074;%2006,09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08,09,23-14,09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  <cell r="P1">
            <v>2.1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>заказ 3</v>
          </cell>
          <cell r="S3" t="str">
            <v>заказ</v>
          </cell>
          <cell r="T3" t="str">
            <v>запас</v>
          </cell>
          <cell r="U3" t="str">
            <v>запас без заказа</v>
          </cell>
          <cell r="V3" t="str">
            <v>кон ост</v>
          </cell>
          <cell r="W3" t="str">
            <v>опт</v>
          </cell>
          <cell r="X3" t="str">
            <v>ср 16,08</v>
          </cell>
          <cell r="Y3" t="str">
            <v>ср 23,08</v>
          </cell>
          <cell r="Z3" t="str">
            <v>ср 30,08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Гермес</v>
          </cell>
        </row>
        <row r="5">
          <cell r="E5">
            <v>40950.576000000008</v>
          </cell>
          <cell r="F5">
            <v>34938.416999999979</v>
          </cell>
          <cell r="H5">
            <v>0</v>
          </cell>
          <cell r="I5">
            <v>0</v>
          </cell>
          <cell r="J5">
            <v>20899.323999999997</v>
          </cell>
          <cell r="K5">
            <v>18697.135999999999</v>
          </cell>
          <cell r="L5">
            <v>0</v>
          </cell>
          <cell r="M5">
            <v>0</v>
          </cell>
          <cell r="N5">
            <v>0</v>
          </cell>
          <cell r="O5">
            <v>4179.8648000000003</v>
          </cell>
          <cell r="P5">
            <v>8776.0360800000035</v>
          </cell>
          <cell r="Q5">
            <v>0</v>
          </cell>
          <cell r="R5">
            <v>0</v>
          </cell>
          <cell r="S5">
            <v>8745</v>
          </cell>
          <cell r="X5">
            <v>5015.9922000000015</v>
          </cell>
          <cell r="Y5">
            <v>5040.0739999999996</v>
          </cell>
          <cell r="Z5">
            <v>6577.5669999999982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266.678</v>
          </cell>
          <cell r="D6">
            <v>128.23500000000001</v>
          </cell>
          <cell r="E6">
            <v>122.584</v>
          </cell>
          <cell r="F6">
            <v>272.32900000000001</v>
          </cell>
          <cell r="G6">
            <v>1</v>
          </cell>
          <cell r="J6">
            <v>103.60899999999999</v>
          </cell>
          <cell r="O6">
            <v>20.721799999999998</v>
          </cell>
          <cell r="P6">
            <v>43.515779999999999</v>
          </cell>
          <cell r="S6">
            <v>45</v>
          </cell>
          <cell r="X6">
            <v>42.249600000000001</v>
          </cell>
          <cell r="Y6">
            <v>1.351</v>
          </cell>
          <cell r="Z6">
            <v>33.500399999999999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6.7069999999999999</v>
          </cell>
          <cell r="D7">
            <v>534.03800000000001</v>
          </cell>
          <cell r="E7">
            <v>256.65499999999997</v>
          </cell>
          <cell r="F7">
            <v>284.08999999999997</v>
          </cell>
          <cell r="G7">
            <v>1</v>
          </cell>
          <cell r="J7">
            <v>249.49299999999999</v>
          </cell>
          <cell r="O7">
            <v>49.898600000000002</v>
          </cell>
          <cell r="P7">
            <v>104.78706000000001</v>
          </cell>
          <cell r="S7">
            <v>105</v>
          </cell>
          <cell r="X7">
            <v>13.4612</v>
          </cell>
          <cell r="Y7">
            <v>48.3902</v>
          </cell>
          <cell r="Z7">
            <v>31.708999999999996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22.969000000000001</v>
          </cell>
          <cell r="D8">
            <v>603.42200000000003</v>
          </cell>
          <cell r="E8">
            <v>237.8</v>
          </cell>
          <cell r="F8">
            <v>388.59100000000001</v>
          </cell>
          <cell r="G8">
            <v>1</v>
          </cell>
          <cell r="J8">
            <v>216.33600000000001</v>
          </cell>
          <cell r="O8">
            <v>43.267200000000003</v>
          </cell>
          <cell r="P8">
            <v>90.861120000000014</v>
          </cell>
          <cell r="S8">
            <v>90</v>
          </cell>
          <cell r="X8">
            <v>53.610799999999998</v>
          </cell>
          <cell r="Y8">
            <v>50.673200000000001</v>
          </cell>
          <cell r="Z8">
            <v>54.516999999999996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44.899000000000001</v>
          </cell>
          <cell r="D9">
            <v>1722.2280000000001</v>
          </cell>
          <cell r="E9">
            <v>488.16199999999998</v>
          </cell>
          <cell r="F9">
            <v>1278.9649999999999</v>
          </cell>
          <cell r="G9">
            <v>1</v>
          </cell>
          <cell r="J9">
            <v>452.70100000000002</v>
          </cell>
          <cell r="O9">
            <v>90.540199999999999</v>
          </cell>
          <cell r="P9">
            <v>190.13442000000001</v>
          </cell>
          <cell r="S9">
            <v>190</v>
          </cell>
          <cell r="X9">
            <v>72.561800000000005</v>
          </cell>
          <cell r="Y9">
            <v>147.25880000000001</v>
          </cell>
          <cell r="Z9">
            <v>80.126999999999995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151.298</v>
          </cell>
          <cell r="E10">
            <v>73.947000000000003</v>
          </cell>
          <cell r="F10">
            <v>77.350999999999999</v>
          </cell>
          <cell r="G10">
            <v>0</v>
          </cell>
          <cell r="J10">
            <v>53.573999999999998</v>
          </cell>
          <cell r="O10">
            <v>10.7148</v>
          </cell>
          <cell r="P10">
            <v>22.501080000000002</v>
          </cell>
          <cell r="S10">
            <v>25</v>
          </cell>
          <cell r="X10">
            <v>0</v>
          </cell>
          <cell r="Y10">
            <v>1.8218000000000001</v>
          </cell>
          <cell r="Z10">
            <v>26.078399999999998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C11">
            <v>12</v>
          </cell>
          <cell r="D11">
            <v>120</v>
          </cell>
          <cell r="E11">
            <v>40</v>
          </cell>
          <cell r="F11">
            <v>92</v>
          </cell>
          <cell r="G11">
            <v>0.4</v>
          </cell>
          <cell r="J11">
            <v>35</v>
          </cell>
          <cell r="O11">
            <v>7</v>
          </cell>
          <cell r="P11">
            <v>14.700000000000001</v>
          </cell>
          <cell r="S11">
            <v>15</v>
          </cell>
          <cell r="X11">
            <v>-0.16</v>
          </cell>
          <cell r="Y11">
            <v>9.4</v>
          </cell>
          <cell r="Z11">
            <v>11.2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C12">
            <v>103</v>
          </cell>
          <cell r="E12">
            <v>27</v>
          </cell>
          <cell r="F12">
            <v>76</v>
          </cell>
          <cell r="G12">
            <v>0.35</v>
          </cell>
          <cell r="J12">
            <v>22</v>
          </cell>
          <cell r="O12">
            <v>4.4000000000000004</v>
          </cell>
          <cell r="P12">
            <v>9.240000000000002</v>
          </cell>
          <cell r="S12">
            <v>10</v>
          </cell>
          <cell r="X12">
            <v>0</v>
          </cell>
          <cell r="Y12">
            <v>0.4</v>
          </cell>
          <cell r="Z12">
            <v>2.4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>
            <v>-11</v>
          </cell>
          <cell r="D13">
            <v>161</v>
          </cell>
          <cell r="E13">
            <v>209</v>
          </cell>
          <cell r="F13">
            <v>-59</v>
          </cell>
          <cell r="G13">
            <v>0</v>
          </cell>
          <cell r="J13">
            <v>4</v>
          </cell>
          <cell r="K13">
            <v>204</v>
          </cell>
          <cell r="O13">
            <v>0.8</v>
          </cell>
          <cell r="X13">
            <v>0</v>
          </cell>
          <cell r="Y13">
            <v>4.5999999999999996</v>
          </cell>
          <cell r="Z13">
            <v>3.8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541</v>
          </cell>
          <cell r="D14">
            <v>852</v>
          </cell>
          <cell r="E14">
            <v>449</v>
          </cell>
          <cell r="F14">
            <v>944</v>
          </cell>
          <cell r="G14">
            <v>0.45</v>
          </cell>
          <cell r="J14">
            <v>439</v>
          </cell>
          <cell r="O14">
            <v>87.8</v>
          </cell>
          <cell r="P14">
            <v>184.38</v>
          </cell>
          <cell r="S14">
            <v>185</v>
          </cell>
          <cell r="X14">
            <v>87.8</v>
          </cell>
          <cell r="Y14">
            <v>89.8</v>
          </cell>
          <cell r="Z14">
            <v>67.2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18</v>
          </cell>
          <cell r="D15">
            <v>1230</v>
          </cell>
          <cell r="E15">
            <v>493</v>
          </cell>
          <cell r="F15">
            <v>755</v>
          </cell>
          <cell r="G15">
            <v>0.45</v>
          </cell>
          <cell r="J15">
            <v>472</v>
          </cell>
          <cell r="O15">
            <v>94.4</v>
          </cell>
          <cell r="P15">
            <v>198.24</v>
          </cell>
          <cell r="S15">
            <v>200</v>
          </cell>
          <cell r="X15">
            <v>1.4</v>
          </cell>
          <cell r="Y15">
            <v>113.4</v>
          </cell>
          <cell r="Z15">
            <v>69.2</v>
          </cell>
        </row>
        <row r="16">
          <cell r="A16" t="str">
            <v>034  Сосиски Рубленые, Вязанка вискофан МГС, 0.5кг, ПОКОМ</v>
          </cell>
          <cell r="B16" t="str">
            <v>шт</v>
          </cell>
          <cell r="C16">
            <v>-1.3680000000000001</v>
          </cell>
          <cell r="D16">
            <v>1.3680000000000001</v>
          </cell>
          <cell r="E16">
            <v>0</v>
          </cell>
          <cell r="G16">
            <v>0</v>
          </cell>
          <cell r="O16">
            <v>0</v>
          </cell>
          <cell r="P16">
            <v>0</v>
          </cell>
          <cell r="X16">
            <v>0</v>
          </cell>
          <cell r="Y16">
            <v>0</v>
          </cell>
          <cell r="Z16">
            <v>0.27360000000000001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C17">
            <v>95</v>
          </cell>
          <cell r="E17">
            <v>25</v>
          </cell>
          <cell r="F17">
            <v>70</v>
          </cell>
          <cell r="G17">
            <v>0.35</v>
          </cell>
          <cell r="J17">
            <v>21</v>
          </cell>
          <cell r="O17">
            <v>4.2</v>
          </cell>
          <cell r="P17">
            <v>8.82</v>
          </cell>
          <cell r="S17">
            <v>10</v>
          </cell>
          <cell r="X17">
            <v>0</v>
          </cell>
          <cell r="Y17">
            <v>0.4</v>
          </cell>
          <cell r="Z17">
            <v>1.8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C18">
            <v>29</v>
          </cell>
          <cell r="D18">
            <v>320</v>
          </cell>
          <cell r="E18">
            <v>647</v>
          </cell>
          <cell r="F18">
            <v>-298</v>
          </cell>
          <cell r="G18">
            <v>0.4</v>
          </cell>
          <cell r="J18">
            <v>6</v>
          </cell>
          <cell r="K18">
            <v>640</v>
          </cell>
          <cell r="O18">
            <v>1.2</v>
          </cell>
          <cell r="P18">
            <v>2.52</v>
          </cell>
          <cell r="S18">
            <v>5</v>
          </cell>
          <cell r="X18">
            <v>1</v>
          </cell>
          <cell r="Y18">
            <v>0.4</v>
          </cell>
          <cell r="Z18">
            <v>2.6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120</v>
          </cell>
          <cell r="E19">
            <v>242</v>
          </cell>
          <cell r="F19">
            <v>-122</v>
          </cell>
          <cell r="G19">
            <v>0</v>
          </cell>
          <cell r="J19">
            <v>2</v>
          </cell>
          <cell r="K19">
            <v>240</v>
          </cell>
          <cell r="O19">
            <v>0.4</v>
          </cell>
          <cell r="P19">
            <v>0.84000000000000008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114</v>
          </cell>
          <cell r="E20">
            <v>228</v>
          </cell>
          <cell r="F20">
            <v>-114</v>
          </cell>
          <cell r="G20">
            <v>0</v>
          </cell>
          <cell r="K20">
            <v>228</v>
          </cell>
          <cell r="O20">
            <v>0</v>
          </cell>
          <cell r="P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058  Колбаса Докторская Особая ТМ Особый рецепт,  0,5кг, ПОКОМ</v>
          </cell>
          <cell r="B21" t="str">
            <v>шт</v>
          </cell>
          <cell r="C21">
            <v>22</v>
          </cell>
          <cell r="D21">
            <v>160</v>
          </cell>
          <cell r="E21">
            <v>42.59</v>
          </cell>
          <cell r="F21">
            <v>139.41</v>
          </cell>
          <cell r="G21">
            <v>0.5</v>
          </cell>
          <cell r="J21">
            <v>41.59</v>
          </cell>
          <cell r="O21">
            <v>8.3180000000000014</v>
          </cell>
          <cell r="P21">
            <v>17.467800000000004</v>
          </cell>
          <cell r="S21">
            <v>20</v>
          </cell>
          <cell r="X21">
            <v>11.4</v>
          </cell>
          <cell r="Y21">
            <v>8</v>
          </cell>
          <cell r="Z21">
            <v>16.2</v>
          </cell>
        </row>
        <row r="22">
          <cell r="A22" t="str">
            <v>059  Колбаса Докторская по-стародворски  0.5 кг, ПОКОМ</v>
          </cell>
          <cell r="B22" t="str">
            <v>шт</v>
          </cell>
          <cell r="D22">
            <v>390</v>
          </cell>
          <cell r="E22">
            <v>440</v>
          </cell>
          <cell r="F22">
            <v>-50</v>
          </cell>
          <cell r="G22">
            <v>0</v>
          </cell>
          <cell r="K22">
            <v>440</v>
          </cell>
          <cell r="O22">
            <v>0</v>
          </cell>
          <cell r="P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060  Колбаса Докторская стародворская  0,5 кг,ПОКОМ</v>
          </cell>
          <cell r="B23" t="str">
            <v>шт</v>
          </cell>
          <cell r="D23">
            <v>250</v>
          </cell>
          <cell r="E23">
            <v>500</v>
          </cell>
          <cell r="F23">
            <v>-250</v>
          </cell>
          <cell r="G23">
            <v>0</v>
          </cell>
          <cell r="K23">
            <v>500</v>
          </cell>
          <cell r="O23">
            <v>0</v>
          </cell>
          <cell r="P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062  Колбаса Кракушка пряная с сальцем, 0.3кг в/у п/к, БАВАРУШКА ПОКОМ</v>
          </cell>
          <cell r="B24" t="str">
            <v>шт</v>
          </cell>
          <cell r="C24">
            <v>-3</v>
          </cell>
          <cell r="D24">
            <v>222</v>
          </cell>
          <cell r="E24">
            <v>318</v>
          </cell>
          <cell r="F24">
            <v>-99</v>
          </cell>
          <cell r="G24">
            <v>0.3</v>
          </cell>
          <cell r="J24">
            <v>17</v>
          </cell>
          <cell r="K24">
            <v>300</v>
          </cell>
          <cell r="O24">
            <v>3.4</v>
          </cell>
          <cell r="P24">
            <v>7.14</v>
          </cell>
          <cell r="S24">
            <v>10</v>
          </cell>
          <cell r="X24">
            <v>0</v>
          </cell>
          <cell r="Y24">
            <v>4.8</v>
          </cell>
          <cell r="Z24">
            <v>4.8</v>
          </cell>
        </row>
        <row r="25">
          <cell r="A25" t="str">
            <v>064  Колбаса Молочная Дугушка, вектор 0,4 кг, ТМ Стародворье  ПОКОМ</v>
          </cell>
          <cell r="B25" t="str">
            <v>шт</v>
          </cell>
          <cell r="D25">
            <v>498</v>
          </cell>
          <cell r="E25">
            <v>996</v>
          </cell>
          <cell r="F25">
            <v>-498</v>
          </cell>
          <cell r="G25">
            <v>0</v>
          </cell>
          <cell r="K25">
            <v>996</v>
          </cell>
          <cell r="O25">
            <v>0</v>
          </cell>
          <cell r="P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068  Колбаса Особая ТМ Особый рецепт, 0,5 кг, ПОКОМ</v>
          </cell>
          <cell r="B26" t="str">
            <v>шт</v>
          </cell>
          <cell r="C26">
            <v>5</v>
          </cell>
          <cell r="E26">
            <v>5</v>
          </cell>
          <cell r="G26">
            <v>0</v>
          </cell>
          <cell r="J26">
            <v>3</v>
          </cell>
          <cell r="O26">
            <v>0.6</v>
          </cell>
          <cell r="P26">
            <v>1.26</v>
          </cell>
          <cell r="X26">
            <v>0.8</v>
          </cell>
          <cell r="Y26">
            <v>0.2</v>
          </cell>
          <cell r="Z26">
            <v>0.6</v>
          </cell>
        </row>
        <row r="27">
          <cell r="A27" t="str">
            <v>079  Колбаса Сервелат Кремлевский,  0.35 кг, ПОКОМ</v>
          </cell>
          <cell r="B27" t="str">
            <v>шт</v>
          </cell>
          <cell r="C27">
            <v>46</v>
          </cell>
          <cell r="E27">
            <v>46</v>
          </cell>
          <cell r="G27">
            <v>0</v>
          </cell>
          <cell r="J27">
            <v>2</v>
          </cell>
          <cell r="O27">
            <v>0.4</v>
          </cell>
          <cell r="P27">
            <v>0.84000000000000008</v>
          </cell>
          <cell r="X27">
            <v>0</v>
          </cell>
          <cell r="Y27">
            <v>0.2</v>
          </cell>
          <cell r="Z27">
            <v>0.2</v>
          </cell>
        </row>
        <row r="28">
          <cell r="A28" t="str">
            <v>084  Колбаски Баварские копченые, NDX в МГС 0,28 кг, ТМ Стародворье  ПОКОМ</v>
          </cell>
          <cell r="B28" t="str">
            <v>шт</v>
          </cell>
          <cell r="C28">
            <v>156</v>
          </cell>
          <cell r="D28">
            <v>222</v>
          </cell>
          <cell r="E28">
            <v>289</v>
          </cell>
          <cell r="F28">
            <v>89</v>
          </cell>
          <cell r="G28">
            <v>0.28000000000000003</v>
          </cell>
          <cell r="J28">
            <v>129</v>
          </cell>
          <cell r="K28">
            <v>120</v>
          </cell>
          <cell r="O28">
            <v>25.8</v>
          </cell>
          <cell r="P28">
            <v>54.180000000000007</v>
          </cell>
          <cell r="S28">
            <v>55</v>
          </cell>
          <cell r="X28">
            <v>31</v>
          </cell>
          <cell r="Y28">
            <v>30.4</v>
          </cell>
          <cell r="Z28">
            <v>27.8</v>
          </cell>
        </row>
        <row r="29">
          <cell r="A29" t="str">
            <v>091  Сардельки Баварские, МГС 0.38кг, ТМ Стародворье  ПОКОМ</v>
          </cell>
          <cell r="B29" t="str">
            <v>шт</v>
          </cell>
          <cell r="D29">
            <v>306</v>
          </cell>
          <cell r="E29">
            <v>615</v>
          </cell>
          <cell r="F29">
            <v>-309</v>
          </cell>
          <cell r="G29">
            <v>0</v>
          </cell>
          <cell r="J29">
            <v>3</v>
          </cell>
          <cell r="K29">
            <v>612</v>
          </cell>
          <cell r="O29">
            <v>0.6</v>
          </cell>
          <cell r="P29">
            <v>1.26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092  Сосиски Баварские с сыром,  0.42кг,ПОКОМ</v>
          </cell>
          <cell r="B30" t="str">
            <v>шт</v>
          </cell>
          <cell r="C30">
            <v>2</v>
          </cell>
          <cell r="D30">
            <v>804</v>
          </cell>
          <cell r="E30">
            <v>1469</v>
          </cell>
          <cell r="F30">
            <v>-663</v>
          </cell>
          <cell r="G30">
            <v>0.42</v>
          </cell>
          <cell r="J30">
            <v>64</v>
          </cell>
          <cell r="K30">
            <v>1404</v>
          </cell>
          <cell r="O30">
            <v>12.8</v>
          </cell>
          <cell r="P30">
            <v>26.880000000000003</v>
          </cell>
          <cell r="S30">
            <v>30</v>
          </cell>
          <cell r="X30">
            <v>2.4</v>
          </cell>
          <cell r="Y30">
            <v>8</v>
          </cell>
          <cell r="Z30">
            <v>2.2000000000000002</v>
          </cell>
        </row>
        <row r="31">
          <cell r="A31" t="str">
            <v>096  Сосиски Баварские,  0.42кг,ПОКОМ</v>
          </cell>
          <cell r="B31" t="str">
            <v>шт</v>
          </cell>
          <cell r="C31">
            <v>17</v>
          </cell>
          <cell r="D31">
            <v>2454</v>
          </cell>
          <cell r="E31">
            <v>3143</v>
          </cell>
          <cell r="F31">
            <v>-672</v>
          </cell>
          <cell r="G31">
            <v>0.42</v>
          </cell>
          <cell r="J31">
            <v>143</v>
          </cell>
          <cell r="K31">
            <v>3000</v>
          </cell>
          <cell r="O31">
            <v>28.6</v>
          </cell>
          <cell r="P31">
            <v>60.06</v>
          </cell>
          <cell r="S31">
            <v>60</v>
          </cell>
          <cell r="X31">
            <v>1.6</v>
          </cell>
          <cell r="Y31">
            <v>89.4</v>
          </cell>
          <cell r="Z31">
            <v>57.4</v>
          </cell>
        </row>
        <row r="32">
          <cell r="A32" t="str">
            <v>100  Сосиски Баварушки, 0.6кг, БАВАРУШКА ПОКОМ</v>
          </cell>
          <cell r="B32" t="str">
            <v>шт</v>
          </cell>
          <cell r="D32">
            <v>120</v>
          </cell>
          <cell r="E32">
            <v>241</v>
          </cell>
          <cell r="F32">
            <v>-121</v>
          </cell>
          <cell r="G32">
            <v>0</v>
          </cell>
          <cell r="J32">
            <v>1</v>
          </cell>
          <cell r="K32">
            <v>240</v>
          </cell>
          <cell r="O32">
            <v>0.2</v>
          </cell>
          <cell r="P32">
            <v>0.42000000000000004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102  Сосиски Ганноверские, амилюкс МГС, 0.6кг, ТМ Стародворье    ПОКОМ</v>
          </cell>
          <cell r="B33" t="str">
            <v>шт</v>
          </cell>
          <cell r="C33">
            <v>64</v>
          </cell>
          <cell r="E33">
            <v>1</v>
          </cell>
          <cell r="F33">
            <v>63</v>
          </cell>
          <cell r="G33">
            <v>0</v>
          </cell>
          <cell r="O33">
            <v>0</v>
          </cell>
          <cell r="P33">
            <v>0</v>
          </cell>
          <cell r="X33">
            <v>0</v>
          </cell>
          <cell r="Y33">
            <v>1.6</v>
          </cell>
          <cell r="Z33">
            <v>0.2</v>
          </cell>
        </row>
        <row r="34">
          <cell r="A34" t="str">
            <v>108  Сосиски С сыром,  0.42кг,ядрена копоть ПОКОМ</v>
          </cell>
          <cell r="B34" t="str">
            <v>шт</v>
          </cell>
          <cell r="D34">
            <v>84</v>
          </cell>
          <cell r="E34">
            <v>168</v>
          </cell>
          <cell r="F34">
            <v>-84</v>
          </cell>
          <cell r="G34">
            <v>0</v>
          </cell>
          <cell r="K34">
            <v>168</v>
          </cell>
          <cell r="O34">
            <v>0</v>
          </cell>
          <cell r="P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114  Сосиски Филейбургские с филе сочного окорока, 0,55 кг, БАВАРУШКА ПОКОМ</v>
          </cell>
          <cell r="B35" t="str">
            <v>шт</v>
          </cell>
          <cell r="C35">
            <v>62</v>
          </cell>
          <cell r="D35">
            <v>152</v>
          </cell>
          <cell r="E35">
            <v>312</v>
          </cell>
          <cell r="F35">
            <v>-98</v>
          </cell>
          <cell r="G35">
            <v>0</v>
          </cell>
          <cell r="J35">
            <v>8</v>
          </cell>
          <cell r="K35">
            <v>304</v>
          </cell>
          <cell r="O35">
            <v>1.6</v>
          </cell>
          <cell r="P35">
            <v>3.3600000000000003</v>
          </cell>
          <cell r="X35">
            <v>0</v>
          </cell>
          <cell r="Y35">
            <v>0</v>
          </cell>
          <cell r="Z35">
            <v>0.2</v>
          </cell>
        </row>
        <row r="36">
          <cell r="A36" t="str">
            <v>115  Колбаса Салями Филейбургская зернистая, в/у 0,35 кг срез, БАВАРУШКА ПОКОМ</v>
          </cell>
          <cell r="B36" t="str">
            <v>шт</v>
          </cell>
          <cell r="C36">
            <v>-3</v>
          </cell>
          <cell r="D36">
            <v>141</v>
          </cell>
          <cell r="E36">
            <v>285</v>
          </cell>
          <cell r="F36">
            <v>-147</v>
          </cell>
          <cell r="G36">
            <v>0</v>
          </cell>
          <cell r="J36">
            <v>9</v>
          </cell>
          <cell r="K36">
            <v>276</v>
          </cell>
          <cell r="O36">
            <v>1.8</v>
          </cell>
          <cell r="P36">
            <v>3.7800000000000002</v>
          </cell>
          <cell r="X36">
            <v>0</v>
          </cell>
          <cell r="Y36">
            <v>0</v>
          </cell>
          <cell r="Z36">
            <v>0.4</v>
          </cell>
        </row>
        <row r="37">
          <cell r="A37" t="str">
            <v>117  Колбаса Сервелат Филейбургский с ароматными пряностями, в/у 0,35 кг срез, БАВАРУШКА ПОКОМ</v>
          </cell>
          <cell r="B37" t="str">
            <v>шт</v>
          </cell>
          <cell r="C37">
            <v>1</v>
          </cell>
          <cell r="D37">
            <v>138</v>
          </cell>
          <cell r="E37">
            <v>278</v>
          </cell>
          <cell r="F37">
            <v>-139</v>
          </cell>
          <cell r="G37">
            <v>0</v>
          </cell>
          <cell r="J37">
            <v>1</v>
          </cell>
          <cell r="K37">
            <v>276</v>
          </cell>
          <cell r="O37">
            <v>0.2</v>
          </cell>
          <cell r="P37">
            <v>0.42000000000000004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118  Колбаса Сервелат Филейбургский с филе сочного окорока, в/у 0,35 кг срез, БАВАРУШКА ПОКОМ</v>
          </cell>
          <cell r="B38" t="str">
            <v>шт</v>
          </cell>
          <cell r="C38">
            <v>-3</v>
          </cell>
          <cell r="D38">
            <v>155</v>
          </cell>
          <cell r="E38">
            <v>308</v>
          </cell>
          <cell r="F38">
            <v>-156</v>
          </cell>
          <cell r="G38">
            <v>0</v>
          </cell>
          <cell r="J38">
            <v>8</v>
          </cell>
          <cell r="K38">
            <v>300</v>
          </cell>
          <cell r="O38">
            <v>1.6</v>
          </cell>
          <cell r="P38">
            <v>3.3600000000000003</v>
          </cell>
          <cell r="X38">
            <v>0</v>
          </cell>
          <cell r="Y38">
            <v>0</v>
          </cell>
          <cell r="Z38">
            <v>1.4</v>
          </cell>
        </row>
        <row r="39">
          <cell r="A39" t="str">
            <v>200  Ветчина Дугушка ТМ Стародворье, вектор в/у    ПОКОМ</v>
          </cell>
          <cell r="B39" t="str">
            <v>кг</v>
          </cell>
          <cell r="C39">
            <v>1088.4190000000001</v>
          </cell>
          <cell r="D39">
            <v>1135.758</v>
          </cell>
          <cell r="E39">
            <v>1011.737</v>
          </cell>
          <cell r="F39">
            <v>1212.44</v>
          </cell>
          <cell r="G39">
            <v>1</v>
          </cell>
          <cell r="J39">
            <v>914.875</v>
          </cell>
          <cell r="O39">
            <v>182.97499999999999</v>
          </cell>
          <cell r="P39">
            <v>384.2475</v>
          </cell>
          <cell r="S39">
            <v>385</v>
          </cell>
          <cell r="X39">
            <v>148.24939999999998</v>
          </cell>
          <cell r="Y39">
            <v>224.26900000000001</v>
          </cell>
          <cell r="Z39">
            <v>251.98719999999997</v>
          </cell>
        </row>
        <row r="40">
          <cell r="A40" t="str">
            <v>201  Ветчина Нежная ТМ Особый рецепт, (2,5кг), ПОКОМ</v>
          </cell>
          <cell r="B40" t="str">
            <v>кг</v>
          </cell>
          <cell r="C40">
            <v>440.35899999999998</v>
          </cell>
          <cell r="D40">
            <v>5259.8389999999999</v>
          </cell>
          <cell r="E40">
            <v>2724.8969999999999</v>
          </cell>
          <cell r="F40">
            <v>2975.3009999999999</v>
          </cell>
          <cell r="G40">
            <v>1</v>
          </cell>
          <cell r="J40">
            <v>2654.837</v>
          </cell>
          <cell r="O40">
            <v>530.9674</v>
          </cell>
          <cell r="P40">
            <v>1115.0315399999999</v>
          </cell>
          <cell r="S40">
            <v>1120</v>
          </cell>
          <cell r="X40">
            <v>572.64279999999997</v>
          </cell>
          <cell r="Y40">
            <v>521.61559999999997</v>
          </cell>
          <cell r="Z40">
            <v>636.93560000000002</v>
          </cell>
        </row>
        <row r="41">
          <cell r="A41" t="str">
            <v>215  Колбаса Докторская ГОСТ Дугушка, ВЕС, ТМ Стародворье ПОКОМ</v>
          </cell>
          <cell r="B41" t="str">
            <v>кг</v>
          </cell>
          <cell r="C41">
            <v>7.359</v>
          </cell>
          <cell r="D41">
            <v>170.18600000000001</v>
          </cell>
          <cell r="E41">
            <v>22.065999999999999</v>
          </cell>
          <cell r="F41">
            <v>155.47900000000001</v>
          </cell>
          <cell r="G41">
            <v>1</v>
          </cell>
          <cell r="J41">
            <v>15.026</v>
          </cell>
          <cell r="O41">
            <v>3.0051999999999999</v>
          </cell>
          <cell r="P41">
            <v>6.3109200000000003</v>
          </cell>
          <cell r="S41">
            <v>10</v>
          </cell>
          <cell r="X41">
            <v>5.431</v>
          </cell>
          <cell r="Y41">
            <v>4.6107999999999993</v>
          </cell>
          <cell r="Z41">
            <v>13.078999999999999</v>
          </cell>
        </row>
        <row r="42">
          <cell r="A42" t="str">
            <v>217  Колбаса Докторская Дугушка, ВЕС, НЕ ГОСТ, ТМ Стародворье ПОКОМ</v>
          </cell>
          <cell r="B42" t="str">
            <v>кг</v>
          </cell>
          <cell r="C42">
            <v>70.326999999999998</v>
          </cell>
          <cell r="D42">
            <v>556.30999999999995</v>
          </cell>
          <cell r="E42">
            <v>613.05799999999999</v>
          </cell>
          <cell r="F42">
            <v>13.579000000000001</v>
          </cell>
          <cell r="G42">
            <v>1</v>
          </cell>
          <cell r="J42">
            <v>543.596</v>
          </cell>
          <cell r="O42">
            <v>108.7192</v>
          </cell>
          <cell r="P42">
            <v>228.31032000000002</v>
          </cell>
          <cell r="S42">
            <v>230</v>
          </cell>
          <cell r="X42">
            <v>283.0924</v>
          </cell>
          <cell r="Y42">
            <v>194.2012</v>
          </cell>
          <cell r="Z42">
            <v>446.87459999999999</v>
          </cell>
        </row>
        <row r="43">
          <cell r="A43" t="str">
            <v>219  Колбаса Докторская Особая ТМ Особый рецепт, ВЕС  ПОКОМ</v>
          </cell>
          <cell r="B43" t="str">
            <v>кг</v>
          </cell>
          <cell r="C43">
            <v>4036.7869999999998</v>
          </cell>
          <cell r="D43">
            <v>10097.870000000001</v>
          </cell>
          <cell r="E43">
            <v>3373.1990000000001</v>
          </cell>
          <cell r="F43">
            <v>10761.458000000001</v>
          </cell>
          <cell r="G43">
            <v>1</v>
          </cell>
          <cell r="J43">
            <v>3226.7739999999999</v>
          </cell>
          <cell r="O43">
            <v>645.35479999999995</v>
          </cell>
          <cell r="P43">
            <v>1355.2450799999999</v>
          </cell>
          <cell r="S43">
            <v>1350</v>
          </cell>
          <cell r="X43">
            <v>1075.1712</v>
          </cell>
          <cell r="Y43">
            <v>380.23020000000002</v>
          </cell>
          <cell r="Z43">
            <v>1271.2822000000001</v>
          </cell>
        </row>
        <row r="44">
          <cell r="A44" t="str">
            <v>220  Колбаса Докторская по-стародворски, амифлекс, ВЕС,   ПОКОМ</v>
          </cell>
          <cell r="B44" t="str">
            <v>кг</v>
          </cell>
          <cell r="C44">
            <v>105.111</v>
          </cell>
          <cell r="E44">
            <v>87.738</v>
          </cell>
          <cell r="F44">
            <v>17.373000000000001</v>
          </cell>
          <cell r="G44">
            <v>0</v>
          </cell>
          <cell r="J44">
            <v>78.423000000000002</v>
          </cell>
          <cell r="O44">
            <v>15.6846</v>
          </cell>
          <cell r="P44">
            <v>32.937660000000001</v>
          </cell>
          <cell r="S44">
            <v>35</v>
          </cell>
          <cell r="X44">
            <v>45.877600000000001</v>
          </cell>
          <cell r="Y44">
            <v>14.728200000000001</v>
          </cell>
          <cell r="Z44">
            <v>22.571000000000002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>
            <v>5.4130000000000003</v>
          </cell>
          <cell r="D45">
            <v>715.31100000000004</v>
          </cell>
          <cell r="E45">
            <v>5.4130000000000003</v>
          </cell>
          <cell r="F45">
            <v>715.31100000000004</v>
          </cell>
          <cell r="G45">
            <v>1</v>
          </cell>
          <cell r="J45">
            <v>0.86499999999999999</v>
          </cell>
          <cell r="O45">
            <v>0.17299999999999999</v>
          </cell>
          <cell r="P45">
            <v>0.36330000000000001</v>
          </cell>
          <cell r="X45">
            <v>40.539400000000001</v>
          </cell>
          <cell r="Y45">
            <v>15.644200000000001</v>
          </cell>
          <cell r="Z45">
            <v>65.174199999999999</v>
          </cell>
        </row>
        <row r="46">
          <cell r="A46" t="str">
            <v>229  Колбаса Молочная Дугушка, в/у, ВЕС, ТМ Стародворье   ПОКОМ</v>
          </cell>
          <cell r="B46" t="str">
            <v>кг</v>
          </cell>
          <cell r="C46">
            <v>475.40800000000002</v>
          </cell>
          <cell r="D46">
            <v>3294.817</v>
          </cell>
          <cell r="E46">
            <v>1244.655</v>
          </cell>
          <cell r="F46">
            <v>2525.5700000000002</v>
          </cell>
          <cell r="G46">
            <v>1</v>
          </cell>
          <cell r="J46">
            <v>1073.3240000000001</v>
          </cell>
          <cell r="O46">
            <v>214.66480000000001</v>
          </cell>
          <cell r="P46">
            <v>450.79608000000007</v>
          </cell>
          <cell r="S46">
            <v>450</v>
          </cell>
          <cell r="X46">
            <v>19.1126</v>
          </cell>
          <cell r="Y46">
            <v>361.37099999999998</v>
          </cell>
          <cell r="Z46">
            <v>276.50020000000001</v>
          </cell>
        </row>
        <row r="47">
          <cell r="A47" t="str">
            <v>230  Колбаса Молочная Особая ТМ Особый рецепт, п/а, ВЕС. ПОКОМ</v>
          </cell>
          <cell r="B47" t="str">
            <v>кг</v>
          </cell>
          <cell r="C47">
            <v>382.505</v>
          </cell>
          <cell r="D47">
            <v>3020.2849999999999</v>
          </cell>
          <cell r="E47">
            <v>2005.5419999999999</v>
          </cell>
          <cell r="F47">
            <v>1397.248</v>
          </cell>
          <cell r="G47">
            <v>1</v>
          </cell>
          <cell r="J47">
            <v>1915.777</v>
          </cell>
          <cell r="O47">
            <v>383.15539999999999</v>
          </cell>
          <cell r="P47">
            <v>804.62634000000003</v>
          </cell>
          <cell r="S47">
            <v>800</v>
          </cell>
          <cell r="X47">
            <v>569.52359999999999</v>
          </cell>
          <cell r="Y47">
            <v>461.98360000000002</v>
          </cell>
          <cell r="Z47">
            <v>786.52600000000007</v>
          </cell>
        </row>
        <row r="48">
          <cell r="A48" t="str">
            <v>235  Колбаса Особая ТМ Особый рецепт, ВЕС, ТМ Стародворье ПОКОМ</v>
          </cell>
          <cell r="B48" t="str">
            <v>кг</v>
          </cell>
          <cell r="C48">
            <v>920.90599999999995</v>
          </cell>
          <cell r="D48">
            <v>2779.2150000000001</v>
          </cell>
          <cell r="E48">
            <v>571.34400000000005</v>
          </cell>
          <cell r="F48">
            <v>3128.777</v>
          </cell>
          <cell r="G48">
            <v>1</v>
          </cell>
          <cell r="J48">
            <v>520.07399999999996</v>
          </cell>
          <cell r="O48">
            <v>104.01479999999999</v>
          </cell>
          <cell r="P48">
            <v>218.43108000000001</v>
          </cell>
          <cell r="S48">
            <v>220</v>
          </cell>
          <cell r="X48">
            <v>248.59140000000002</v>
          </cell>
          <cell r="Y48">
            <v>238.82800000000003</v>
          </cell>
          <cell r="Z48">
            <v>329.4624</v>
          </cell>
        </row>
        <row r="49">
          <cell r="A49" t="str">
            <v>236  Колбаса Рубленая ЗАПЕЧ. Дугушка ТМ Стародворье, вектор, в/к    ПОКОМ</v>
          </cell>
          <cell r="B49" t="str">
            <v>кг</v>
          </cell>
          <cell r="C49">
            <v>13.055</v>
          </cell>
          <cell r="D49">
            <v>2131.4409999999998</v>
          </cell>
          <cell r="E49">
            <v>489.36200000000002</v>
          </cell>
          <cell r="F49">
            <v>1655.134</v>
          </cell>
          <cell r="G49">
            <v>1</v>
          </cell>
          <cell r="J49">
            <v>477.18900000000002</v>
          </cell>
          <cell r="O49">
            <v>95.43780000000001</v>
          </cell>
          <cell r="P49">
            <v>200.41938000000002</v>
          </cell>
          <cell r="S49">
            <v>200</v>
          </cell>
          <cell r="X49">
            <v>84.509199999999993</v>
          </cell>
          <cell r="Y49">
            <v>157.91079999999999</v>
          </cell>
          <cell r="Z49">
            <v>33.607600000000005</v>
          </cell>
        </row>
        <row r="50">
          <cell r="A50" t="str">
            <v>239  Колбаса Салями запеч Дугушка, оболочка вектор, ВЕС, ТМ Стародворье  ПОКОМ</v>
          </cell>
          <cell r="B50" t="str">
            <v>кг</v>
          </cell>
          <cell r="C50">
            <v>17.302</v>
          </cell>
          <cell r="D50">
            <v>1489.4570000000001</v>
          </cell>
          <cell r="E50">
            <v>581.80200000000002</v>
          </cell>
          <cell r="F50">
            <v>924.95699999999999</v>
          </cell>
          <cell r="G50">
            <v>1</v>
          </cell>
          <cell r="J50">
            <v>568.89700000000005</v>
          </cell>
          <cell r="O50">
            <v>113.77940000000001</v>
          </cell>
          <cell r="P50">
            <v>238.93674000000004</v>
          </cell>
          <cell r="S50">
            <v>240</v>
          </cell>
          <cell r="X50">
            <v>86.7072</v>
          </cell>
          <cell r="Y50">
            <v>225.39000000000001</v>
          </cell>
          <cell r="Z50">
            <v>66.968400000000003</v>
          </cell>
        </row>
        <row r="51">
          <cell r="A51" t="str">
            <v>240  Колбаса Салями охотничья, ВЕС. ПОКОМ</v>
          </cell>
          <cell r="B51" t="str">
            <v>кг</v>
          </cell>
          <cell r="C51">
            <v>20.788</v>
          </cell>
          <cell r="D51">
            <v>26.341000000000001</v>
          </cell>
          <cell r="E51">
            <v>27.553000000000001</v>
          </cell>
          <cell r="F51">
            <v>19.576000000000001</v>
          </cell>
          <cell r="G51">
            <v>1</v>
          </cell>
          <cell r="J51">
            <v>26.507999999999999</v>
          </cell>
          <cell r="O51">
            <v>5.3015999999999996</v>
          </cell>
          <cell r="P51">
            <v>11.13336</v>
          </cell>
          <cell r="S51">
            <v>10</v>
          </cell>
          <cell r="X51">
            <v>5.7462</v>
          </cell>
          <cell r="Y51">
            <v>3.5941999999999998</v>
          </cell>
          <cell r="Z51">
            <v>2.6825999999999999</v>
          </cell>
        </row>
        <row r="52">
          <cell r="A52" t="str">
            <v>242  Колбаса Сервелат ЗАПЕЧ.Дугушка ТМ Стародворье, вектор, в/к     ПОКОМ</v>
          </cell>
          <cell r="B52" t="str">
            <v>кг</v>
          </cell>
          <cell r="C52">
            <v>29.225000000000001</v>
          </cell>
          <cell r="D52">
            <v>1995.605</v>
          </cell>
          <cell r="E52">
            <v>821.404</v>
          </cell>
          <cell r="F52">
            <v>1203.4259999999999</v>
          </cell>
          <cell r="G52">
            <v>1</v>
          </cell>
          <cell r="J52">
            <v>812.60299999999995</v>
          </cell>
          <cell r="O52">
            <v>162.5206</v>
          </cell>
          <cell r="P52">
            <v>341.29326000000003</v>
          </cell>
          <cell r="S52">
            <v>340</v>
          </cell>
          <cell r="X52">
            <v>195.39339999999999</v>
          </cell>
          <cell r="Y52">
            <v>268.6848</v>
          </cell>
          <cell r="Z52">
            <v>273.44899999999996</v>
          </cell>
        </row>
        <row r="53">
          <cell r="A53" t="str">
            <v>243  Колбаса Сервелат Зернистый, ВЕС.  ПОКОМ</v>
          </cell>
          <cell r="B53" t="str">
            <v>кг</v>
          </cell>
          <cell r="C53">
            <v>5.2910000000000004</v>
          </cell>
          <cell r="D53">
            <v>173.173</v>
          </cell>
          <cell r="E53">
            <v>70.965999999999994</v>
          </cell>
          <cell r="F53">
            <v>107.498</v>
          </cell>
          <cell r="G53">
            <v>1</v>
          </cell>
          <cell r="J53">
            <v>65.674999999999997</v>
          </cell>
          <cell r="O53">
            <v>13.135</v>
          </cell>
          <cell r="P53">
            <v>27.583500000000001</v>
          </cell>
          <cell r="S53">
            <v>30</v>
          </cell>
          <cell r="X53">
            <v>11.245799999999999</v>
          </cell>
          <cell r="Y53">
            <v>12.4932</v>
          </cell>
          <cell r="Z53">
            <v>15.4612</v>
          </cell>
        </row>
        <row r="54">
          <cell r="A54" t="str">
            <v>244  Колбаса Сервелат Кремлевский, ВЕС. ПОКОМ</v>
          </cell>
          <cell r="B54" t="str">
            <v>кг</v>
          </cell>
          <cell r="C54">
            <v>9.8130000000000006</v>
          </cell>
          <cell r="D54">
            <v>255.03299999999999</v>
          </cell>
          <cell r="E54">
            <v>63.601999999999997</v>
          </cell>
          <cell r="F54">
            <v>201.244</v>
          </cell>
          <cell r="G54">
            <v>1</v>
          </cell>
          <cell r="J54">
            <v>51.591000000000001</v>
          </cell>
          <cell r="O54">
            <v>10.318200000000001</v>
          </cell>
          <cell r="P54">
            <v>21.668220000000002</v>
          </cell>
          <cell r="S54">
            <v>25</v>
          </cell>
          <cell r="X54">
            <v>13.599399999999999</v>
          </cell>
          <cell r="Y54">
            <v>14.7362</v>
          </cell>
          <cell r="Z54">
            <v>21.9556</v>
          </cell>
        </row>
        <row r="55">
          <cell r="A55" t="str">
            <v>247  Сардельки Нежные, ВЕС.  ПОКОМ</v>
          </cell>
          <cell r="B55" t="str">
            <v>кг</v>
          </cell>
          <cell r="C55">
            <v>3.7040000000000002</v>
          </cell>
          <cell r="D55">
            <v>307.97800000000001</v>
          </cell>
          <cell r="E55">
            <v>85.402000000000001</v>
          </cell>
          <cell r="F55">
            <v>226.28</v>
          </cell>
          <cell r="G55">
            <v>1</v>
          </cell>
          <cell r="J55">
            <v>81.56</v>
          </cell>
          <cell r="O55">
            <v>16.312000000000001</v>
          </cell>
          <cell r="P55">
            <v>34.255200000000002</v>
          </cell>
          <cell r="S55">
            <v>35</v>
          </cell>
          <cell r="X55">
            <v>15.3368</v>
          </cell>
          <cell r="Y55">
            <v>13.8462</v>
          </cell>
          <cell r="Z55">
            <v>25.3216</v>
          </cell>
        </row>
        <row r="56">
          <cell r="A56" t="str">
            <v>248  Сардельки Сочные ТМ Особый рецепт,   ПОКОМ</v>
          </cell>
          <cell r="B56" t="str">
            <v>кг</v>
          </cell>
          <cell r="C56">
            <v>10.387</v>
          </cell>
          <cell r="D56">
            <v>95.200999999999993</v>
          </cell>
          <cell r="E56">
            <v>156.86500000000001</v>
          </cell>
          <cell r="F56">
            <v>-51.277000000000001</v>
          </cell>
          <cell r="G56">
            <v>1</v>
          </cell>
          <cell r="J56">
            <v>5.3419999999999996</v>
          </cell>
          <cell r="K56">
            <v>141.136</v>
          </cell>
          <cell r="O56">
            <v>1.0684</v>
          </cell>
          <cell r="P56">
            <v>2.2436400000000001</v>
          </cell>
          <cell r="S56">
            <v>5</v>
          </cell>
          <cell r="X56">
            <v>11.1646</v>
          </cell>
          <cell r="Y56">
            <v>1.726000000000002</v>
          </cell>
          <cell r="Z56">
            <v>2.7900000000000005</v>
          </cell>
        </row>
        <row r="57">
          <cell r="A57" t="str">
            <v>250  Сардельки стародворские с говядиной в обол. NDX, ВЕС. ПОКОМ</v>
          </cell>
          <cell r="B57" t="str">
            <v>кг</v>
          </cell>
          <cell r="C57">
            <v>17.164000000000001</v>
          </cell>
          <cell r="D57">
            <v>965.21299999999997</v>
          </cell>
          <cell r="E57">
            <v>394.56</v>
          </cell>
          <cell r="F57">
            <v>587.81700000000001</v>
          </cell>
          <cell r="G57">
            <v>1</v>
          </cell>
          <cell r="J57">
            <v>377.84199999999998</v>
          </cell>
          <cell r="O57">
            <v>75.568399999999997</v>
          </cell>
          <cell r="P57">
            <v>158.69363999999999</v>
          </cell>
          <cell r="S57">
            <v>160</v>
          </cell>
          <cell r="X57">
            <v>61.547799999999995</v>
          </cell>
          <cell r="Y57">
            <v>82.383600000000001</v>
          </cell>
          <cell r="Z57">
            <v>46.437799999999996</v>
          </cell>
        </row>
        <row r="58">
          <cell r="A58" t="str">
            <v>251  Сосиски Баварские, ВЕС.  ПОКОМ</v>
          </cell>
          <cell r="B58" t="str">
            <v>кг</v>
          </cell>
          <cell r="E58">
            <v>3</v>
          </cell>
          <cell r="F58">
            <v>-3</v>
          </cell>
          <cell r="G58">
            <v>0</v>
          </cell>
          <cell r="J58">
            <v>3</v>
          </cell>
          <cell r="O58">
            <v>0.6</v>
          </cell>
          <cell r="P58">
            <v>1.26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253  Сосиски Ганноверские   ПОКОМ</v>
          </cell>
          <cell r="B59" t="str">
            <v>кг</v>
          </cell>
          <cell r="C59">
            <v>31.271999999999998</v>
          </cell>
          <cell r="D59">
            <v>368.678</v>
          </cell>
          <cell r="E59">
            <v>28.536999999999999</v>
          </cell>
          <cell r="F59">
            <v>371.41300000000001</v>
          </cell>
          <cell r="G59">
            <v>1</v>
          </cell>
          <cell r="J59">
            <v>23.114000000000001</v>
          </cell>
          <cell r="O59">
            <v>4.6227999999999998</v>
          </cell>
          <cell r="P59">
            <v>9.7078799999999994</v>
          </cell>
          <cell r="S59">
            <v>10</v>
          </cell>
          <cell r="X59">
            <v>29.428199999999997</v>
          </cell>
          <cell r="Y59">
            <v>4.6246</v>
          </cell>
          <cell r="Z59">
            <v>34.817799999999998</v>
          </cell>
        </row>
        <row r="60">
          <cell r="A60" t="str">
            <v>255  Сосиски Молочные для завтрака ТМ Особый рецепт, п/а МГС, ВЕС, ТМ Стародворье  ПОКОМ</v>
          </cell>
          <cell r="B60" t="str">
            <v>кг</v>
          </cell>
          <cell r="C60">
            <v>1475.829</v>
          </cell>
          <cell r="E60">
            <v>1408.1120000000001</v>
          </cell>
          <cell r="F60">
            <v>67.716999999999999</v>
          </cell>
          <cell r="G60">
            <v>1</v>
          </cell>
          <cell r="J60">
            <v>1283.133</v>
          </cell>
          <cell r="O60">
            <v>256.6266</v>
          </cell>
          <cell r="P60">
            <v>538.91586000000007</v>
          </cell>
          <cell r="S60">
            <v>540</v>
          </cell>
          <cell r="X60">
            <v>500.04939999999999</v>
          </cell>
          <cell r="Y60">
            <v>281.03219999999999</v>
          </cell>
          <cell r="Z60">
            <v>570.83240000000001</v>
          </cell>
        </row>
        <row r="61">
          <cell r="A61" t="str">
            <v>256  Сосиски Молочные для завтрака, п/а МГС, ВЕС, ТМ Стародворье ПОКОМ</v>
          </cell>
          <cell r="B61" t="str">
            <v>кг</v>
          </cell>
          <cell r="C61">
            <v>-2.6589999999999998</v>
          </cell>
          <cell r="D61">
            <v>10.345000000000001</v>
          </cell>
          <cell r="E61">
            <v>7.6859999999999999</v>
          </cell>
          <cell r="G61">
            <v>0</v>
          </cell>
          <cell r="O61">
            <v>0</v>
          </cell>
          <cell r="P61">
            <v>0</v>
          </cell>
          <cell r="X61">
            <v>0</v>
          </cell>
          <cell r="Y61">
            <v>0</v>
          </cell>
          <cell r="Z61">
            <v>2.069</v>
          </cell>
        </row>
        <row r="62">
          <cell r="A62" t="str">
            <v>257  Сосиски Молочные оригинальные ТМ Особый рецепт, ВЕС.   ПОКОМ</v>
          </cell>
          <cell r="B62" t="str">
            <v>кг</v>
          </cell>
          <cell r="C62">
            <v>5.2830000000000004</v>
          </cell>
          <cell r="D62">
            <v>7.952</v>
          </cell>
          <cell r="E62">
            <v>1.29</v>
          </cell>
          <cell r="F62">
            <v>11.945</v>
          </cell>
          <cell r="G62">
            <v>1</v>
          </cell>
          <cell r="O62">
            <v>0</v>
          </cell>
          <cell r="P62">
            <v>0</v>
          </cell>
          <cell r="X62">
            <v>0</v>
          </cell>
          <cell r="Y62">
            <v>-0.11599999999999999</v>
          </cell>
          <cell r="Z62">
            <v>4.8457999999999997</v>
          </cell>
        </row>
        <row r="63">
          <cell r="A63" t="str">
            <v>258  Сосиски Молочные по-стародворски, амицел МГС, ВЕС, ТМ Стародворье ПОКОМ</v>
          </cell>
          <cell r="B63" t="str">
            <v>кг</v>
          </cell>
          <cell r="C63">
            <v>1.345</v>
          </cell>
          <cell r="E63">
            <v>1.345</v>
          </cell>
          <cell r="G63">
            <v>0</v>
          </cell>
          <cell r="O63">
            <v>0</v>
          </cell>
          <cell r="P63">
            <v>0</v>
          </cell>
          <cell r="X63">
            <v>0</v>
          </cell>
          <cell r="Y63">
            <v>0.26739999999999997</v>
          </cell>
          <cell r="Z63">
            <v>0.53659999999999997</v>
          </cell>
        </row>
        <row r="64">
          <cell r="A64" t="str">
            <v>266  Колбаса Филейбургская с сочным окороком, ВЕС, ТМ Баварушка  ПОКОМ</v>
          </cell>
          <cell r="B64" t="str">
            <v>кг</v>
          </cell>
          <cell r="C64">
            <v>-0.20300000000000001</v>
          </cell>
          <cell r="D64">
            <v>840.65099999999995</v>
          </cell>
          <cell r="E64">
            <v>190.19399999999999</v>
          </cell>
          <cell r="F64">
            <v>650.25400000000002</v>
          </cell>
          <cell r="G64">
            <v>1</v>
          </cell>
          <cell r="J64">
            <v>187.404</v>
          </cell>
          <cell r="O64">
            <v>37.480800000000002</v>
          </cell>
          <cell r="P64">
            <v>78.709680000000006</v>
          </cell>
          <cell r="S64">
            <v>80</v>
          </cell>
          <cell r="X64">
            <v>19.986799999999999</v>
          </cell>
          <cell r="Y64">
            <v>56.483199999999997</v>
          </cell>
          <cell r="Z64">
            <v>0</v>
          </cell>
        </row>
        <row r="65">
          <cell r="A65" t="str">
            <v>267  Колбаса Салями Филейбургская зернистая, оболочка фиброуз, ВЕС, ТМ Баварушка  ПОКОМ</v>
          </cell>
          <cell r="B65" t="str">
            <v>кг</v>
          </cell>
          <cell r="C65">
            <v>13.657999999999999</v>
          </cell>
          <cell r="D65">
            <v>111.086</v>
          </cell>
          <cell r="E65">
            <v>35.478000000000002</v>
          </cell>
          <cell r="F65">
            <v>89.266000000000005</v>
          </cell>
          <cell r="G65">
            <v>1</v>
          </cell>
          <cell r="J65">
            <v>31.084</v>
          </cell>
          <cell r="O65">
            <v>6.2168000000000001</v>
          </cell>
          <cell r="P65">
            <v>13.055280000000002</v>
          </cell>
          <cell r="S65">
            <v>15</v>
          </cell>
          <cell r="X65">
            <v>0.28860000000000002</v>
          </cell>
          <cell r="Y65">
            <v>9.8628</v>
          </cell>
          <cell r="Z65">
            <v>14.457599999999999</v>
          </cell>
        </row>
        <row r="66">
          <cell r="A66" t="str">
            <v>272  Колбаса Сервелат Филедворский, фиброуз, в/у 0,35 кг срез,  ПОКОМ</v>
          </cell>
          <cell r="B66" t="str">
            <v>шт</v>
          </cell>
          <cell r="C66">
            <v>1</v>
          </cell>
          <cell r="D66">
            <v>300</v>
          </cell>
          <cell r="E66">
            <v>79</v>
          </cell>
          <cell r="F66">
            <v>222</v>
          </cell>
          <cell r="G66">
            <v>0.35</v>
          </cell>
          <cell r="J66">
            <v>78</v>
          </cell>
          <cell r="O66">
            <v>15.6</v>
          </cell>
          <cell r="P66">
            <v>32.76</v>
          </cell>
          <cell r="S66">
            <v>35</v>
          </cell>
          <cell r="X66">
            <v>0</v>
          </cell>
          <cell r="Y66">
            <v>20.2</v>
          </cell>
          <cell r="Z66">
            <v>0.2</v>
          </cell>
        </row>
        <row r="67">
          <cell r="A67" t="str">
            <v>273  Сосиски Сочинки с сочной грудинкой, МГС 0.4кг,   ПОКОМ</v>
          </cell>
          <cell r="B67" t="str">
            <v>шт</v>
          </cell>
          <cell r="C67">
            <v>31</v>
          </cell>
          <cell r="D67">
            <v>2016</v>
          </cell>
          <cell r="E67">
            <v>1455</v>
          </cell>
          <cell r="F67">
            <v>592</v>
          </cell>
          <cell r="G67">
            <v>0.4</v>
          </cell>
          <cell r="J67">
            <v>735</v>
          </cell>
          <cell r="K67">
            <v>720</v>
          </cell>
          <cell r="O67">
            <v>147</v>
          </cell>
          <cell r="P67">
            <v>308.7</v>
          </cell>
          <cell r="S67">
            <v>310</v>
          </cell>
          <cell r="X67">
            <v>159.6</v>
          </cell>
          <cell r="Y67">
            <v>160.19999999999999</v>
          </cell>
          <cell r="Z67">
            <v>121.8</v>
          </cell>
        </row>
        <row r="68">
          <cell r="A68" t="str">
            <v>276  Колбаса Сливушка ТМ Вязанка в оболочке полиамид 0,45 кг  ПОКОМ</v>
          </cell>
          <cell r="B68" t="str">
            <v>шт</v>
          </cell>
          <cell r="C68">
            <v>1</v>
          </cell>
          <cell r="D68">
            <v>350</v>
          </cell>
          <cell r="E68">
            <v>503</v>
          </cell>
          <cell r="F68">
            <v>-152</v>
          </cell>
          <cell r="G68">
            <v>0.45</v>
          </cell>
          <cell r="J68">
            <v>2</v>
          </cell>
          <cell r="K68">
            <v>500</v>
          </cell>
          <cell r="O68">
            <v>0.4</v>
          </cell>
          <cell r="P68">
            <v>0.84000000000000008</v>
          </cell>
          <cell r="X68">
            <v>6</v>
          </cell>
          <cell r="Y68">
            <v>0</v>
          </cell>
          <cell r="Z68">
            <v>9.8000000000000007</v>
          </cell>
        </row>
        <row r="69">
          <cell r="A69" t="str">
            <v>283  Сосиски Сочинки, ВЕС, ТМ Стародворье ПОКОМ</v>
          </cell>
          <cell r="B69" t="str">
            <v>кг</v>
          </cell>
          <cell r="C69">
            <v>18.111000000000001</v>
          </cell>
          <cell r="D69">
            <v>1111.9380000000001</v>
          </cell>
          <cell r="E69">
            <v>315.14499999999998</v>
          </cell>
          <cell r="F69">
            <v>814.904</v>
          </cell>
          <cell r="G69">
            <v>1</v>
          </cell>
          <cell r="J69">
            <v>315.14499999999998</v>
          </cell>
          <cell r="O69">
            <v>63.028999999999996</v>
          </cell>
          <cell r="P69">
            <v>132.36089999999999</v>
          </cell>
          <cell r="S69">
            <v>135</v>
          </cell>
          <cell r="X69">
            <v>0</v>
          </cell>
          <cell r="Y69">
            <v>86.691000000000003</v>
          </cell>
          <cell r="Z69">
            <v>19.1662</v>
          </cell>
        </row>
        <row r="70">
          <cell r="A70" t="str">
            <v>296  Колбаса Мясорубская с рубленой грудинкой 0,35кг срез ТМ Стародворье  ПОКОМ</v>
          </cell>
          <cell r="B70" t="str">
            <v>шт</v>
          </cell>
          <cell r="C70">
            <v>62</v>
          </cell>
          <cell r="D70">
            <v>198</v>
          </cell>
          <cell r="E70">
            <v>189</v>
          </cell>
          <cell r="F70">
            <v>71</v>
          </cell>
          <cell r="G70">
            <v>0.35</v>
          </cell>
          <cell r="J70">
            <v>181</v>
          </cell>
          <cell r="O70">
            <v>36.200000000000003</v>
          </cell>
          <cell r="P70">
            <v>76.02000000000001</v>
          </cell>
          <cell r="S70">
            <v>75</v>
          </cell>
          <cell r="X70">
            <v>0</v>
          </cell>
          <cell r="Y70">
            <v>20</v>
          </cell>
          <cell r="Z70">
            <v>9</v>
          </cell>
        </row>
        <row r="71">
          <cell r="A71" t="str">
            <v>301  Сосиски Сочинки по-баварски с сыром,  0.4кг, ТМ Стародворье  ПОКОМ</v>
          </cell>
          <cell r="B71" t="str">
            <v>шт</v>
          </cell>
          <cell r="C71">
            <v>25</v>
          </cell>
          <cell r="D71">
            <v>1704</v>
          </cell>
          <cell r="E71">
            <v>61</v>
          </cell>
          <cell r="F71">
            <v>1668</v>
          </cell>
          <cell r="G71">
            <v>0.4</v>
          </cell>
          <cell r="J71">
            <v>37</v>
          </cell>
          <cell r="O71">
            <v>7.4</v>
          </cell>
          <cell r="P71">
            <v>15.540000000000001</v>
          </cell>
          <cell r="S71">
            <v>15</v>
          </cell>
          <cell r="X71">
            <v>137.6</v>
          </cell>
          <cell r="Y71">
            <v>56.4</v>
          </cell>
          <cell r="Z71">
            <v>159.6</v>
          </cell>
        </row>
        <row r="72">
          <cell r="A72" t="str">
            <v>302  Сосиски Сочинки по-баварски,  0.4кг, ТМ Стародворье  ПОКОМ</v>
          </cell>
          <cell r="B72" t="str">
            <v>шт</v>
          </cell>
          <cell r="C72">
            <v>3.4129999999999998</v>
          </cell>
          <cell r="D72">
            <v>2105.587</v>
          </cell>
          <cell r="E72">
            <v>1084</v>
          </cell>
          <cell r="F72">
            <v>1025</v>
          </cell>
          <cell r="G72">
            <v>0.4</v>
          </cell>
          <cell r="J72">
            <v>950</v>
          </cell>
          <cell r="K72">
            <v>108</v>
          </cell>
          <cell r="O72">
            <v>190</v>
          </cell>
          <cell r="P72">
            <v>399</v>
          </cell>
          <cell r="S72">
            <v>400</v>
          </cell>
          <cell r="X72">
            <v>162.40199999999999</v>
          </cell>
          <cell r="Y72">
            <v>134.1174</v>
          </cell>
          <cell r="Z72">
            <v>182.4</v>
          </cell>
        </row>
        <row r="73">
          <cell r="A73" t="str">
            <v>312  Ветчина Филейская ТМ Вязанка ТС Столичная ВЕС  ПОКОМ</v>
          </cell>
          <cell r="B73" t="str">
            <v>кг</v>
          </cell>
          <cell r="C73">
            <v>-8.4689999999999994</v>
          </cell>
          <cell r="D73">
            <v>289.57400000000001</v>
          </cell>
          <cell r="E73">
            <v>58.064</v>
          </cell>
          <cell r="F73">
            <v>223.041</v>
          </cell>
          <cell r="G73">
            <v>1</v>
          </cell>
          <cell r="J73">
            <v>58.064</v>
          </cell>
          <cell r="O73">
            <v>11.6128</v>
          </cell>
          <cell r="P73">
            <v>24.386880000000001</v>
          </cell>
          <cell r="S73">
            <v>25</v>
          </cell>
          <cell r="X73">
            <v>11.2272</v>
          </cell>
          <cell r="Y73">
            <v>22.6814</v>
          </cell>
          <cell r="Z73">
            <v>13.724</v>
          </cell>
        </row>
        <row r="74">
          <cell r="A74" t="str">
            <v>313 Колбаса вареная Молокуша ТМ Вязанка в оболочке полиамид. ВЕС  ПОКОМ</v>
          </cell>
          <cell r="B74" t="str">
            <v>кг</v>
          </cell>
          <cell r="C74">
            <v>28.143000000000001</v>
          </cell>
          <cell r="D74">
            <v>1428.163</v>
          </cell>
          <cell r="E74">
            <v>419.26499999999999</v>
          </cell>
          <cell r="F74">
            <v>1037.0409999999999</v>
          </cell>
          <cell r="G74">
            <v>1</v>
          </cell>
          <cell r="J74">
            <v>392.47699999999998</v>
          </cell>
          <cell r="O74">
            <v>78.495399999999989</v>
          </cell>
          <cell r="P74">
            <v>164.84034</v>
          </cell>
          <cell r="S74">
            <v>165</v>
          </cell>
          <cell r="X74">
            <v>18.650600000000001</v>
          </cell>
          <cell r="Y74">
            <v>126.48800000000001</v>
          </cell>
          <cell r="Z74">
            <v>82.536000000000001</v>
          </cell>
        </row>
        <row r="75">
          <cell r="A75" t="str">
            <v>314 Колбаса вареная Филейская ТМ Вязанка ТС Классическая в оболочке полиамид.  ПОКОМ</v>
          </cell>
          <cell r="B75" t="str">
            <v>кг</v>
          </cell>
          <cell r="C75">
            <v>21.827000000000002</v>
          </cell>
          <cell r="D75">
            <v>614.68299999999999</v>
          </cell>
          <cell r="E75">
            <v>83.704999999999998</v>
          </cell>
          <cell r="F75">
            <v>552.80499999999995</v>
          </cell>
          <cell r="G75">
            <v>1</v>
          </cell>
          <cell r="J75">
            <v>68.775000000000006</v>
          </cell>
          <cell r="O75">
            <v>13.755000000000001</v>
          </cell>
          <cell r="P75">
            <v>28.885500000000004</v>
          </cell>
          <cell r="S75">
            <v>30</v>
          </cell>
          <cell r="X75">
            <v>13.938999999999998</v>
          </cell>
          <cell r="Y75">
            <v>19.794599999999999</v>
          </cell>
          <cell r="Z75">
            <v>56.396000000000001</v>
          </cell>
        </row>
        <row r="76">
          <cell r="A76" t="str">
            <v>315 Колбаса Нежная ТМ Зареченские ТС Зареченские продукты в оболочкНТУ.  изделие вар  ПОКОМ</v>
          </cell>
          <cell r="B76" t="str">
            <v>кг</v>
          </cell>
          <cell r="C76">
            <v>-2.5819999999999999</v>
          </cell>
          <cell r="D76">
            <v>1324.877</v>
          </cell>
          <cell r="E76">
            <v>115.831</v>
          </cell>
          <cell r="F76">
            <v>1206.4639999999999</v>
          </cell>
          <cell r="G76">
            <v>1</v>
          </cell>
          <cell r="J76">
            <v>115.831</v>
          </cell>
          <cell r="O76">
            <v>23.1662</v>
          </cell>
          <cell r="P76">
            <v>48.64902</v>
          </cell>
          <cell r="S76">
            <v>50</v>
          </cell>
          <cell r="X76">
            <v>33.341000000000001</v>
          </cell>
          <cell r="Y76">
            <v>95.497399999999999</v>
          </cell>
          <cell r="Z76">
            <v>13.265799999999999</v>
          </cell>
        </row>
        <row r="77">
          <cell r="A77" t="str">
            <v>318 Сосиски Датские ТМ Зареченские колбасы ТС Зареченские п полиамид в модифициров  ПОКОМ</v>
          </cell>
          <cell r="B77" t="str">
            <v>кг</v>
          </cell>
          <cell r="C77">
            <v>46.094999999999999</v>
          </cell>
          <cell r="D77">
            <v>885.88199999999995</v>
          </cell>
          <cell r="E77">
            <v>56.966000000000001</v>
          </cell>
          <cell r="F77">
            <v>875.01099999999997</v>
          </cell>
          <cell r="G77">
            <v>1</v>
          </cell>
          <cell r="J77">
            <v>39.878</v>
          </cell>
          <cell r="O77">
            <v>7.9756</v>
          </cell>
          <cell r="P77">
            <v>16.748760000000001</v>
          </cell>
          <cell r="S77">
            <v>20</v>
          </cell>
          <cell r="X77">
            <v>66.910200000000003</v>
          </cell>
          <cell r="Y77">
            <v>10.0976</v>
          </cell>
          <cell r="Z77">
            <v>82.791600000000003</v>
          </cell>
        </row>
        <row r="78">
          <cell r="A78" t="str">
            <v>319  Колбаса вареная Филейская ТМ Вязанка ТС Классическая, 0,45 кг. ПОКОМ</v>
          </cell>
          <cell r="B78" t="str">
            <v>шт</v>
          </cell>
          <cell r="C78">
            <v>-1</v>
          </cell>
          <cell r="D78">
            <v>281</v>
          </cell>
          <cell r="E78">
            <v>560</v>
          </cell>
          <cell r="F78">
            <v>-280</v>
          </cell>
          <cell r="G78">
            <v>0</v>
          </cell>
          <cell r="K78">
            <v>560</v>
          </cell>
          <cell r="O78">
            <v>0</v>
          </cell>
          <cell r="P78">
            <v>0</v>
          </cell>
          <cell r="X78">
            <v>1</v>
          </cell>
          <cell r="Y78">
            <v>12.670999999999999</v>
          </cell>
          <cell r="Z78">
            <v>0.2</v>
          </cell>
        </row>
        <row r="79">
          <cell r="A79" t="str">
            <v>320 Сосиски Сочинки ТМ Стародворье с сочным окороком в оболочке полиамид в модиф газ 0,4 кг  ПОКОМ</v>
          </cell>
          <cell r="B79" t="str">
            <v>шт</v>
          </cell>
          <cell r="C79">
            <v>-13</v>
          </cell>
          <cell r="D79">
            <v>373</v>
          </cell>
          <cell r="E79">
            <v>720</v>
          </cell>
          <cell r="F79">
            <v>-360</v>
          </cell>
          <cell r="G79">
            <v>0</v>
          </cell>
          <cell r="K79">
            <v>720</v>
          </cell>
          <cell r="O79">
            <v>0</v>
          </cell>
          <cell r="P79">
            <v>0</v>
          </cell>
          <cell r="X79">
            <v>0</v>
          </cell>
          <cell r="Y79">
            <v>0</v>
          </cell>
          <cell r="Z79">
            <v>3.4</v>
          </cell>
        </row>
        <row r="80">
          <cell r="A80" t="str">
            <v>325 Колбаса Сервелат Мясорубский ТМ Стародворье с мелкорубленным окороком 0,35 кг  ПОКОМ</v>
          </cell>
          <cell r="B80" t="str">
            <v>шт</v>
          </cell>
          <cell r="C80">
            <v>1</v>
          </cell>
          <cell r="D80">
            <v>450</v>
          </cell>
          <cell r="E80">
            <v>726</v>
          </cell>
          <cell r="F80">
            <v>-275</v>
          </cell>
          <cell r="G80">
            <v>0.35</v>
          </cell>
          <cell r="J80">
            <v>5</v>
          </cell>
          <cell r="K80">
            <v>720</v>
          </cell>
          <cell r="O80">
            <v>1</v>
          </cell>
          <cell r="P80">
            <v>2.1</v>
          </cell>
          <cell r="X80">
            <v>0</v>
          </cell>
          <cell r="Y80">
            <v>15.2</v>
          </cell>
          <cell r="Z80">
            <v>14.8</v>
          </cell>
        </row>
        <row r="81">
          <cell r="A81" t="str">
            <v>339  Колбаса вареная Филейская ТМ Вязанка ТС Классическая, 0,40 кг.  ПОКОМ</v>
          </cell>
          <cell r="B81" t="str">
            <v>шт</v>
          </cell>
          <cell r="C81">
            <v>174</v>
          </cell>
          <cell r="E81">
            <v>169</v>
          </cell>
          <cell r="F81">
            <v>5</v>
          </cell>
          <cell r="G81">
            <v>0</v>
          </cell>
          <cell r="J81">
            <v>143</v>
          </cell>
          <cell r="O81">
            <v>28.6</v>
          </cell>
          <cell r="P81">
            <v>60.06</v>
          </cell>
          <cell r="X81">
            <v>24.6</v>
          </cell>
          <cell r="Y81">
            <v>36.4</v>
          </cell>
          <cell r="Z81">
            <v>43.2</v>
          </cell>
        </row>
        <row r="82">
          <cell r="A82" t="str">
            <v>340 Ветчина Запекуша с сочным окороком ТМ Стародворские колбасы ТС Вязанка в обо 0,42 кг. ПОКОМ</v>
          </cell>
          <cell r="B82" t="str">
            <v>шт</v>
          </cell>
          <cell r="D82">
            <v>180</v>
          </cell>
          <cell r="E82">
            <v>360</v>
          </cell>
          <cell r="F82">
            <v>-180</v>
          </cell>
          <cell r="G82">
            <v>0</v>
          </cell>
          <cell r="K82">
            <v>360</v>
          </cell>
          <cell r="O82">
            <v>0</v>
          </cell>
          <cell r="P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342 Колбаса вареная Филейбургская ТМ Баварушка ТС Баварушка в оболочке вектор 0,45 кг  ПОКОМ</v>
          </cell>
          <cell r="B83" t="str">
            <v>шт</v>
          </cell>
          <cell r="D83">
            <v>174</v>
          </cell>
          <cell r="E83">
            <v>336</v>
          </cell>
          <cell r="F83">
            <v>-162</v>
          </cell>
          <cell r="G83">
            <v>0</v>
          </cell>
          <cell r="K83">
            <v>336</v>
          </cell>
          <cell r="O83">
            <v>0</v>
          </cell>
          <cell r="P83">
            <v>0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343 Колбаса Докторская оригинальная ТМ Особый рецепт в оболочке полиамид 0,4 кг.  ПОКОМ</v>
          </cell>
          <cell r="B84" t="str">
            <v>шт</v>
          </cell>
          <cell r="C84">
            <v>35</v>
          </cell>
          <cell r="D84">
            <v>550</v>
          </cell>
          <cell r="E84">
            <v>1100</v>
          </cell>
          <cell r="F84">
            <v>-515</v>
          </cell>
          <cell r="G84">
            <v>0</v>
          </cell>
          <cell r="K84">
            <v>1100</v>
          </cell>
          <cell r="O84">
            <v>0</v>
          </cell>
          <cell r="P84">
            <v>0</v>
          </cell>
          <cell r="X84">
            <v>0</v>
          </cell>
          <cell r="Y84">
            <v>0</v>
          </cell>
          <cell r="Z84">
            <v>1</v>
          </cell>
        </row>
        <row r="85">
          <cell r="A85" t="str">
            <v>344 Колбаса Салями Финская ТМ Стародворски колбасы ТС Вязанка в оболочке фиброуз в вак 0,35 кг ПОКОМ</v>
          </cell>
          <cell r="B85" t="str">
            <v>шт</v>
          </cell>
          <cell r="C85">
            <v>87</v>
          </cell>
          <cell r="D85">
            <v>176</v>
          </cell>
          <cell r="E85">
            <v>369</v>
          </cell>
          <cell r="F85">
            <v>-106</v>
          </cell>
          <cell r="G85">
            <v>0.35</v>
          </cell>
          <cell r="J85">
            <v>13</v>
          </cell>
          <cell r="K85">
            <v>352</v>
          </cell>
          <cell r="O85">
            <v>2.6</v>
          </cell>
          <cell r="P85">
            <v>5.4600000000000009</v>
          </cell>
          <cell r="S85">
            <v>5</v>
          </cell>
          <cell r="X85">
            <v>0</v>
          </cell>
          <cell r="Y85">
            <v>3.4</v>
          </cell>
          <cell r="Z85">
            <v>0.8</v>
          </cell>
        </row>
        <row r="86">
          <cell r="A86" t="str">
            <v>346 Колбаса Сервелат Филейбургский с копченой грудинкой ТМ Баварушка в оболов/у 0,35 кг срез  ПОКОМ</v>
          </cell>
          <cell r="B86" t="str">
            <v>шт</v>
          </cell>
          <cell r="C86">
            <v>5</v>
          </cell>
          <cell r="D86">
            <v>151</v>
          </cell>
          <cell r="E86">
            <v>302</v>
          </cell>
          <cell r="F86">
            <v>-146</v>
          </cell>
          <cell r="G86">
            <v>0</v>
          </cell>
          <cell r="J86">
            <v>2</v>
          </cell>
          <cell r="K86">
            <v>300</v>
          </cell>
          <cell r="O86">
            <v>0.4</v>
          </cell>
          <cell r="P86">
            <v>0.84000000000000008</v>
          </cell>
          <cell r="X86">
            <v>0</v>
          </cell>
          <cell r="Y86">
            <v>0</v>
          </cell>
          <cell r="Z86">
            <v>1.4</v>
          </cell>
        </row>
        <row r="87">
          <cell r="A87" t="str">
            <v>350 Сосиски Молокуши миникушай ТМ Вязанка в оболочке амицел в модифиц газовой среде 0,45 кг  Поком</v>
          </cell>
          <cell r="B87" t="str">
            <v>шт</v>
          </cell>
          <cell r="D87">
            <v>403</v>
          </cell>
          <cell r="E87">
            <v>817</v>
          </cell>
          <cell r="F87">
            <v>-414</v>
          </cell>
          <cell r="G87">
            <v>0</v>
          </cell>
          <cell r="J87">
            <v>12</v>
          </cell>
          <cell r="K87">
            <v>804</v>
          </cell>
          <cell r="O87">
            <v>2.4</v>
          </cell>
          <cell r="P87">
            <v>5.04</v>
          </cell>
          <cell r="X87">
            <v>0</v>
          </cell>
          <cell r="Y87">
            <v>0.4</v>
          </cell>
          <cell r="Z87">
            <v>0.2</v>
          </cell>
        </row>
        <row r="88">
          <cell r="A88" t="str">
            <v>351 Сосиски Филейбургские с грудкой ТМ Баварушка в оболо амицел в моди газовой среде 0,33 кг  Поком</v>
          </cell>
          <cell r="B88" t="str">
            <v>шт</v>
          </cell>
          <cell r="C88">
            <v>3</v>
          </cell>
          <cell r="D88">
            <v>54</v>
          </cell>
          <cell r="E88">
            <v>111</v>
          </cell>
          <cell r="F88">
            <v>-54</v>
          </cell>
          <cell r="G88">
            <v>0</v>
          </cell>
          <cell r="K88">
            <v>108</v>
          </cell>
          <cell r="O88">
            <v>0</v>
          </cell>
          <cell r="P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355 Сос Молочные для завтрака ОР полиамид мгс 0,4 кг НД СК  ПОКОМ</v>
          </cell>
          <cell r="B89" t="str">
            <v>шт</v>
          </cell>
          <cell r="D89">
            <v>210</v>
          </cell>
          <cell r="E89">
            <v>420</v>
          </cell>
          <cell r="F89">
            <v>-210</v>
          </cell>
          <cell r="G89">
            <v>0</v>
          </cell>
          <cell r="K89">
            <v>420</v>
          </cell>
          <cell r="O89">
            <v>0</v>
          </cell>
          <cell r="P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358 Колбаса Сервелат Мясорубский ТМ Стародворье с мелкорубленным окороком в вак упак  ПОКОМ</v>
          </cell>
          <cell r="B90" t="str">
            <v>кг</v>
          </cell>
          <cell r="C90">
            <v>15.9</v>
          </cell>
          <cell r="D90">
            <v>178.51599999999999</v>
          </cell>
          <cell r="E90">
            <v>29.233000000000001</v>
          </cell>
          <cell r="F90">
            <v>165.18299999999999</v>
          </cell>
          <cell r="G90">
            <v>1</v>
          </cell>
          <cell r="J90">
            <v>28.515999999999998</v>
          </cell>
          <cell r="O90">
            <v>5.7031999999999998</v>
          </cell>
          <cell r="P90">
            <v>11.97672</v>
          </cell>
          <cell r="S90">
            <v>15</v>
          </cell>
          <cell r="X90">
            <v>0</v>
          </cell>
          <cell r="Y90">
            <v>9.4674000000000014</v>
          </cell>
          <cell r="Z90">
            <v>7.1189999999999998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B91" t="str">
            <v>шт</v>
          </cell>
          <cell r="C91">
            <v>44</v>
          </cell>
          <cell r="D91">
            <v>64</v>
          </cell>
          <cell r="E91">
            <v>34</v>
          </cell>
          <cell r="F91">
            <v>74</v>
          </cell>
          <cell r="G91">
            <v>0.35</v>
          </cell>
          <cell r="J91">
            <v>31</v>
          </cell>
          <cell r="O91">
            <v>6.2</v>
          </cell>
          <cell r="P91">
            <v>13.020000000000001</v>
          </cell>
          <cell r="S91">
            <v>15</v>
          </cell>
          <cell r="X91">
            <v>0</v>
          </cell>
          <cell r="Y91">
            <v>8.8000000000000007</v>
          </cell>
          <cell r="Z91">
            <v>5.2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B92" t="str">
            <v>шт</v>
          </cell>
          <cell r="C92">
            <v>5</v>
          </cell>
          <cell r="D92">
            <v>78</v>
          </cell>
          <cell r="E92">
            <v>23</v>
          </cell>
          <cell r="F92">
            <v>60</v>
          </cell>
          <cell r="G92">
            <v>0.28000000000000003</v>
          </cell>
          <cell r="J92">
            <v>19</v>
          </cell>
          <cell r="O92">
            <v>3.8</v>
          </cell>
          <cell r="P92">
            <v>7.9799999999999995</v>
          </cell>
          <cell r="S92">
            <v>10</v>
          </cell>
          <cell r="X92">
            <v>0</v>
          </cell>
          <cell r="Y92">
            <v>8</v>
          </cell>
          <cell r="Z92">
            <v>7</v>
          </cell>
        </row>
        <row r="93">
          <cell r="A93" t="str">
            <v>363 Сардельки Филейские Вязанка ТМ Вязанка в обол NDX  ПОКОМ</v>
          </cell>
          <cell r="B93" t="str">
            <v>кг</v>
          </cell>
          <cell r="D93">
            <v>310.02199999999999</v>
          </cell>
          <cell r="E93">
            <v>191.822</v>
          </cell>
          <cell r="F93">
            <v>118.2</v>
          </cell>
          <cell r="G93">
            <v>1</v>
          </cell>
          <cell r="J93">
            <v>191.822</v>
          </cell>
          <cell r="O93">
            <v>38.364400000000003</v>
          </cell>
          <cell r="P93">
            <v>80.565240000000017</v>
          </cell>
          <cell r="S93">
            <v>80</v>
          </cell>
          <cell r="X93">
            <v>0</v>
          </cell>
          <cell r="Y93">
            <v>23.532400000000003</v>
          </cell>
          <cell r="Z93">
            <v>18.793600000000001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B94" t="str">
            <v>шт</v>
          </cell>
          <cell r="C94">
            <v>4</v>
          </cell>
          <cell r="D94">
            <v>114</v>
          </cell>
          <cell r="E94">
            <v>40</v>
          </cell>
          <cell r="F94">
            <v>78</v>
          </cell>
          <cell r="G94">
            <v>0.28000000000000003</v>
          </cell>
          <cell r="J94">
            <v>36</v>
          </cell>
          <cell r="O94">
            <v>7.2</v>
          </cell>
          <cell r="P94">
            <v>15.120000000000001</v>
          </cell>
          <cell r="S94">
            <v>15</v>
          </cell>
          <cell r="X94">
            <v>0</v>
          </cell>
          <cell r="Y94">
            <v>8.6</v>
          </cell>
          <cell r="Z94">
            <v>10</v>
          </cell>
        </row>
        <row r="95">
          <cell r="A95" t="str">
            <v>367 Вареные колбасы Молокуша Вязанка Фикс.вес 0,45 п/а Вязанка  ПОКОМ</v>
          </cell>
          <cell r="B95" t="str">
            <v>шт</v>
          </cell>
          <cell r="D95">
            <v>600</v>
          </cell>
          <cell r="E95">
            <v>1200</v>
          </cell>
          <cell r="F95">
            <v>-600</v>
          </cell>
          <cell r="G95">
            <v>0</v>
          </cell>
          <cell r="K95">
            <v>1200</v>
          </cell>
          <cell r="O95">
            <v>0</v>
          </cell>
          <cell r="P95">
            <v>0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У_231  Колбаса Молочная по-стародворски, ВЕС   ПОКОМ</v>
          </cell>
          <cell r="B96" t="str">
            <v>кг</v>
          </cell>
          <cell r="C96">
            <v>-10.754</v>
          </cell>
          <cell r="E96">
            <v>0</v>
          </cell>
          <cell r="F96">
            <v>-10.754</v>
          </cell>
          <cell r="G96">
            <v>0</v>
          </cell>
          <cell r="O96">
            <v>0</v>
          </cell>
          <cell r="P96">
            <v>0</v>
          </cell>
          <cell r="X96">
            <v>18.363999999999997</v>
          </cell>
          <cell r="Y96">
            <v>0.53979999999999995</v>
          </cell>
          <cell r="Z96">
            <v>1.3439999999999999</v>
          </cell>
        </row>
        <row r="97">
          <cell r="A97" t="str">
            <v>Сардельки Сочинки с сочным окороком ТМ Стародворье полиамид мгс ф/в 0,4 кг СК3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08.09.2023 - 14.09.2023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102</v>
          </cell>
          <cell r="F7">
            <v>204</v>
          </cell>
        </row>
        <row r="8">
          <cell r="A8" t="str">
            <v>043  Ветчина Нежная ТМ Особый рецепт, п/а, 0,4кг    ПОКОМ</v>
          </cell>
          <cell r="D8">
            <v>56</v>
          </cell>
          <cell r="F8">
            <v>140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20.399999999999999</v>
          </cell>
          <cell r="F9">
            <v>120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54</v>
          </cell>
          <cell r="F10">
            <v>120</v>
          </cell>
        </row>
        <row r="11">
          <cell r="A11" t="str">
            <v>059  Колбаса Докторская по-стародворски  0.5 кг, ПОКОМ</v>
          </cell>
          <cell r="D11">
            <v>115</v>
          </cell>
          <cell r="F11">
            <v>230</v>
          </cell>
        </row>
        <row r="12">
          <cell r="A12" t="str">
            <v>060  Колбаса Докторская стародворская  0,5 кг,ПОКОМ</v>
          </cell>
          <cell r="D12">
            <v>65</v>
          </cell>
          <cell r="F12">
            <v>130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54</v>
          </cell>
          <cell r="F13">
            <v>180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117.6</v>
          </cell>
          <cell r="F14">
            <v>294</v>
          </cell>
        </row>
        <row r="15">
          <cell r="A15" t="str">
            <v>084  Колбаски Баварские копченые, NDX в МГС 0,28 кг, ТМ Стародворье  ПОКОМ</v>
          </cell>
          <cell r="D15">
            <v>62.16</v>
          </cell>
          <cell r="F15">
            <v>222</v>
          </cell>
        </row>
        <row r="16">
          <cell r="A16" t="str">
            <v>091  Сардельки Баварские, МГС 0.38кг, ТМ Стародворье  ПОКОМ</v>
          </cell>
          <cell r="D16">
            <v>77.52</v>
          </cell>
          <cell r="F16">
            <v>204</v>
          </cell>
        </row>
        <row r="17">
          <cell r="A17" t="str">
            <v>092  Сосиски Баварские с сыром,  0.42кг,ПОКОМ</v>
          </cell>
          <cell r="D17">
            <v>219.24</v>
          </cell>
          <cell r="F17">
            <v>522</v>
          </cell>
        </row>
        <row r="18">
          <cell r="A18" t="str">
            <v>096  Сосиски Баварские,  0.42кг,ПОКОМ</v>
          </cell>
          <cell r="D18">
            <v>463.68</v>
          </cell>
          <cell r="F18">
            <v>1104</v>
          </cell>
        </row>
        <row r="19">
          <cell r="A19" t="str">
            <v>100  Сосиски Баварушки, 0.6кг, БАВАРУШКА ПОКОМ</v>
          </cell>
          <cell r="D19">
            <v>120</v>
          </cell>
          <cell r="F19">
            <v>200</v>
          </cell>
        </row>
        <row r="20">
          <cell r="A20" t="str">
            <v>108  Сосиски С сыром,  0.42кг,ядрена копоть ПОКОМ</v>
          </cell>
          <cell r="D20">
            <v>75.599999999999994</v>
          </cell>
          <cell r="F20">
            <v>180</v>
          </cell>
        </row>
        <row r="21">
          <cell r="A21" t="str">
            <v>114  Сосиски Филейбургские с филе сочного окорока, 0,55 кг, БАВАРУШКА ПОКОМ</v>
          </cell>
          <cell r="D21">
            <v>110</v>
          </cell>
          <cell r="F21">
            <v>200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D22">
            <v>18.899999999999999</v>
          </cell>
          <cell r="F22">
            <v>54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D23">
            <v>27.3</v>
          </cell>
          <cell r="F23">
            <v>78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D24">
            <v>25.2</v>
          </cell>
          <cell r="F24">
            <v>72</v>
          </cell>
        </row>
        <row r="25">
          <cell r="A25" t="str">
            <v>248  Сардельки Сочные ТМ Особый рецепт,   ПОКОМ</v>
          </cell>
          <cell r="D25">
            <v>115.09699999999999</v>
          </cell>
          <cell r="F25">
            <v>115.09699999999999</v>
          </cell>
        </row>
        <row r="26">
          <cell r="A26" t="str">
            <v>301  Сосиски Сочинки по-баварски с сыром,  0.4кг, ТМ Стародворье  ПОКОМ</v>
          </cell>
          <cell r="D26">
            <v>144</v>
          </cell>
          <cell r="F26">
            <v>360</v>
          </cell>
        </row>
        <row r="27">
          <cell r="A27" t="str">
            <v>302  Сосиски Сочинки по-баварски,  0.4кг, ТМ Стародворье  ПОКОМ</v>
          </cell>
          <cell r="D27">
            <v>141.6</v>
          </cell>
          <cell r="F27">
            <v>354</v>
          </cell>
        </row>
        <row r="28">
          <cell r="A28" t="str">
            <v>309  Сосиски Сочинки с сыром 0,4 кг ТМ Стародворье  ПОКОМ</v>
          </cell>
          <cell r="D28">
            <v>144</v>
          </cell>
          <cell r="F28">
            <v>360</v>
          </cell>
        </row>
        <row r="29">
          <cell r="A29" t="str">
            <v>340 Ветчина Запекуша с сочным окороком ТМ Стародворские колбасы ТС Вязанка в обо 0,42 кг. ПОКОМ</v>
          </cell>
          <cell r="D29">
            <v>17.64</v>
          </cell>
          <cell r="F29">
            <v>42</v>
          </cell>
        </row>
        <row r="30">
          <cell r="A30" t="str">
            <v>343 Колбаса Докторская оригинальная ТМ Особый рецепт в оболочке полиамид 0,4 кг.  ПОКОМ</v>
          </cell>
          <cell r="D30">
            <v>104</v>
          </cell>
          <cell r="F30">
            <v>260</v>
          </cell>
        </row>
        <row r="31">
          <cell r="A31" t="str">
            <v>344 Колбаса Салями Финская ТМ Стародворски колбасы ТС Вязанка в оболочке фиброуз в вак 0,35 кг ПОКОМ</v>
          </cell>
          <cell r="D31">
            <v>14</v>
          </cell>
          <cell r="F31">
            <v>40</v>
          </cell>
        </row>
        <row r="32">
          <cell r="A32" t="str">
            <v>346 Колбаса Сервелат Филейбургский с копченой грудинкой ТМ Баварушка в оболов/у 0,35 кг срез  ПОКОМ</v>
          </cell>
          <cell r="D32">
            <v>21</v>
          </cell>
          <cell r="F32">
            <v>60</v>
          </cell>
        </row>
        <row r="33">
          <cell r="A33" t="str">
            <v>347 Паштет печеночный со сливочным маслом ТМ Стародворье ламистер 0,1 кг. Консервы   ПОКОМ</v>
          </cell>
          <cell r="D33">
            <v>16</v>
          </cell>
          <cell r="F33">
            <v>160</v>
          </cell>
        </row>
        <row r="34">
          <cell r="A34" t="str">
            <v>350 Сосиски Молокуши миникушай ТМ Вязанка в оболочке амицел в модифиц газовой среде 0,45 кг  Поком</v>
          </cell>
          <cell r="D34">
            <v>183.6</v>
          </cell>
          <cell r="F34">
            <v>408</v>
          </cell>
        </row>
        <row r="35">
          <cell r="A35" t="str">
            <v>351 Сосиски Филейбургские с грудкой ТМ Баварушка в оболо амицел в моди газовой среде 0,33 кг  Поком</v>
          </cell>
          <cell r="D35">
            <v>33.659999999999997</v>
          </cell>
          <cell r="F35">
            <v>102</v>
          </cell>
        </row>
        <row r="36">
          <cell r="A36" t="str">
            <v>352 Сардельки Сочинки с сыром ТМ Стародворье 0,4 кг   ПОКОМ</v>
          </cell>
          <cell r="D36">
            <v>360</v>
          </cell>
          <cell r="F36">
            <v>360</v>
          </cell>
        </row>
        <row r="37">
          <cell r="A37" t="str">
            <v>355 Сос Молочные для завтрака ОР полиамид мгс 0,4 кг НД СК  ПОКОМ</v>
          </cell>
          <cell r="D37">
            <v>45.6</v>
          </cell>
          <cell r="F37">
            <v>114</v>
          </cell>
        </row>
        <row r="38">
          <cell r="A38" t="str">
            <v>373 Ветчины «Филейская» Фикс.вес 0,45 Вектор ТМ «Вязанка»  Поком</v>
          </cell>
          <cell r="D38">
            <v>162</v>
          </cell>
          <cell r="F38">
            <v>360</v>
          </cell>
        </row>
        <row r="39">
          <cell r="A39" t="str">
            <v>374 Сосиски "Сочинки с сыром" ф/в 0,3 кг п/а ТМ "Стародворье"  Поком</v>
          </cell>
          <cell r="D39">
            <v>108</v>
          </cell>
          <cell r="F39">
            <v>360</v>
          </cell>
        </row>
        <row r="40">
          <cell r="A40" t="str">
            <v>375 Сосиски Сочинки по-баварски Бавария Фикс.вес 0,84 П/а мгс Стародворье</v>
          </cell>
          <cell r="D40">
            <v>299.04000000000002</v>
          </cell>
          <cell r="F40">
            <v>356</v>
          </cell>
        </row>
        <row r="41">
          <cell r="A41" t="str">
            <v>376 Сардельки Сочинки с сочным окороком ТМ Стародворье полиамид мгс ф/в 0,4 кг СК3</v>
          </cell>
          <cell r="D41">
            <v>144</v>
          </cell>
          <cell r="F41">
            <v>360</v>
          </cell>
        </row>
        <row r="42">
          <cell r="A42" t="str">
            <v>377 Сосиски Сочинки по-баварски с сыром ТМ Стародворье полиамид мгс ф/в 0,84 кг СК3</v>
          </cell>
          <cell r="D42">
            <v>299.04000000000002</v>
          </cell>
          <cell r="F42">
            <v>356</v>
          </cell>
        </row>
        <row r="43">
          <cell r="A43" t="str">
            <v>Итого</v>
          </cell>
          <cell r="D43">
            <v>4135.8770000000004</v>
          </cell>
          <cell r="F43">
            <v>8781.0969999999998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06"/>
  <sheetViews>
    <sheetView tabSelected="1" workbookViewId="0">
      <pane ySplit="5" topLeftCell="A78" activePane="bottomLeft" state="frozen"/>
      <selection pane="bottomLeft" activeCell="A90" sqref="A90:XFD90"/>
    </sheetView>
  </sheetViews>
  <sheetFormatPr defaultColWidth="10.5" defaultRowHeight="11.45" customHeight="1" outlineLevelRow="2" x14ac:dyDescent="0.2"/>
  <cols>
    <col min="1" max="1" width="70.6640625" style="2" customWidth="1"/>
    <col min="2" max="2" width="4.5" style="2" customWidth="1"/>
    <col min="3" max="6" width="6.83203125" style="2" customWidth="1"/>
    <col min="7" max="7" width="4.83203125" style="13" customWidth="1"/>
    <col min="8" max="9" width="2" style="3" customWidth="1"/>
    <col min="10" max="11" width="8" style="3" customWidth="1"/>
    <col min="12" max="12" width="10.5" style="3"/>
    <col min="13" max="13" width="2.33203125" style="3" customWidth="1"/>
    <col min="14" max="14" width="10.5" style="3"/>
    <col min="15" max="15" width="7" style="3" customWidth="1"/>
    <col min="16" max="17" width="9.83203125" style="3" customWidth="1"/>
    <col min="18" max="19" width="2.1640625" style="3" customWidth="1"/>
    <col min="20" max="21" width="6.33203125" style="3" customWidth="1"/>
    <col min="22" max="23" width="3.1640625" style="3" customWidth="1"/>
    <col min="24" max="26" width="7.83203125" style="3" customWidth="1"/>
    <col min="27" max="27" width="19.1640625" style="3" customWidth="1"/>
    <col min="28" max="29" width="10.5" style="3"/>
    <col min="30" max="30" width="3.6640625" style="3" customWidth="1"/>
    <col min="31" max="31" width="3.33203125" style="3" customWidth="1"/>
    <col min="32" max="16384" width="10.5" style="3"/>
  </cols>
  <sheetData>
    <row r="1" spans="1:31" ht="12.95" customHeight="1" outlineLevel="1" x14ac:dyDescent="0.2">
      <c r="A1" s="1" t="s">
        <v>0</v>
      </c>
    </row>
    <row r="2" spans="1:31" ht="12.95" customHeight="1" outlineLevel="1" x14ac:dyDescent="0.2">
      <c r="A2" s="1"/>
    </row>
    <row r="3" spans="1:31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109</v>
      </c>
      <c r="H3" s="10" t="s">
        <v>110</v>
      </c>
      <c r="I3" s="10" t="s">
        <v>111</v>
      </c>
      <c r="J3" s="10" t="s">
        <v>112</v>
      </c>
      <c r="K3" s="10" t="s">
        <v>113</v>
      </c>
      <c r="L3" s="10" t="s">
        <v>114</v>
      </c>
      <c r="M3" s="10" t="s">
        <v>114</v>
      </c>
      <c r="N3" s="10" t="s">
        <v>114</v>
      </c>
      <c r="O3" s="10" t="s">
        <v>115</v>
      </c>
      <c r="P3" s="10" t="s">
        <v>116</v>
      </c>
      <c r="Q3" s="10" t="s">
        <v>117</v>
      </c>
      <c r="R3" s="10" t="s">
        <v>118</v>
      </c>
      <c r="S3" s="10" t="s">
        <v>114</v>
      </c>
      <c r="T3" s="10" t="s">
        <v>119</v>
      </c>
      <c r="U3" s="10" t="s">
        <v>120</v>
      </c>
      <c r="V3" s="10" t="s">
        <v>121</v>
      </c>
      <c r="W3" s="10" t="s">
        <v>113</v>
      </c>
      <c r="X3" s="11" t="s">
        <v>122</v>
      </c>
      <c r="Y3" s="11" t="s">
        <v>123</v>
      </c>
      <c r="Z3" s="11" t="s">
        <v>127</v>
      </c>
      <c r="AA3" s="10" t="s">
        <v>124</v>
      </c>
      <c r="AB3" s="10" t="s">
        <v>125</v>
      </c>
      <c r="AC3" s="10"/>
      <c r="AD3" s="10"/>
      <c r="AE3" s="10"/>
    </row>
    <row r="4" spans="1:31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 t="s">
        <v>126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116</v>
      </c>
      <c r="AC4" s="10" t="s">
        <v>117</v>
      </c>
      <c r="AD4" s="10"/>
      <c r="AE4" s="10"/>
    </row>
    <row r="5" spans="1:31" ht="11.1" customHeight="1" x14ac:dyDescent="0.2">
      <c r="A5" s="5"/>
      <c r="B5" s="5"/>
      <c r="C5" s="6"/>
      <c r="D5" s="6"/>
      <c r="E5" s="12">
        <f t="shared" ref="E5:F5" si="0">SUM(E6:E251)</f>
        <v>40011.228999999999</v>
      </c>
      <c r="F5" s="12">
        <f t="shared" si="0"/>
        <v>25945.178</v>
      </c>
      <c r="G5" s="9"/>
      <c r="H5" s="12">
        <f t="shared" ref="H5:S5" si="1">SUM(H6:H251)</f>
        <v>0</v>
      </c>
      <c r="I5" s="12">
        <f t="shared" si="1"/>
        <v>0</v>
      </c>
      <c r="J5" s="12">
        <f t="shared" si="1"/>
        <v>31230.131999999998</v>
      </c>
      <c r="K5" s="12">
        <f t="shared" si="1"/>
        <v>8781.0969999999998</v>
      </c>
      <c r="L5" s="12">
        <f t="shared" si="1"/>
        <v>21578</v>
      </c>
      <c r="M5" s="12">
        <f t="shared" si="1"/>
        <v>0</v>
      </c>
      <c r="N5" s="12">
        <f t="shared" si="1"/>
        <v>17675</v>
      </c>
      <c r="O5" s="12">
        <f t="shared" si="1"/>
        <v>6246.0264000000016</v>
      </c>
      <c r="P5" s="12">
        <f t="shared" si="1"/>
        <v>8154.7020000000002</v>
      </c>
      <c r="Q5" s="12">
        <f t="shared" si="1"/>
        <v>8090</v>
      </c>
      <c r="R5" s="12">
        <f t="shared" si="1"/>
        <v>0</v>
      </c>
      <c r="S5" s="12">
        <f t="shared" si="1"/>
        <v>0</v>
      </c>
      <c r="T5" s="10"/>
      <c r="U5" s="10"/>
      <c r="V5" s="10"/>
      <c r="W5" s="10"/>
      <c r="X5" s="12">
        <f>SUM(X6:X251)</f>
        <v>5039.4065999999993</v>
      </c>
      <c r="Y5" s="12">
        <f>SUM(Y6:Y251)</f>
        <v>6573.8877999999977</v>
      </c>
      <c r="Z5" s="12">
        <f>SUM(Z6:Z251)</f>
        <v>4178.8648000000003</v>
      </c>
      <c r="AA5" s="10"/>
      <c r="AB5" s="12">
        <f>SUM(AB6:AB251)</f>
        <v>6428.902</v>
      </c>
      <c r="AC5" s="12">
        <f>SUM(AC6:AC251)</f>
        <v>7106.5</v>
      </c>
      <c r="AD5" s="12">
        <f>SUM(AD6:AD251)</f>
        <v>0</v>
      </c>
      <c r="AE5" s="12">
        <f>SUM(AE6:AE251)</f>
        <v>0</v>
      </c>
    </row>
    <row r="6" spans="1:31" ht="11.1" customHeight="1" outlineLevel="2" x14ac:dyDescent="0.2">
      <c r="A6" s="7" t="s">
        <v>8</v>
      </c>
      <c r="B6" s="7" t="s">
        <v>9</v>
      </c>
      <c r="C6" s="8">
        <v>272.32900000000001</v>
      </c>
      <c r="D6" s="8">
        <v>183.48500000000001</v>
      </c>
      <c r="E6" s="8">
        <v>142.36500000000001</v>
      </c>
      <c r="F6" s="8">
        <v>309.39400000000001</v>
      </c>
      <c r="G6" s="13">
        <f>VLOOKUP(A6,[1]TDSheet!$A:$G,7,0)</f>
        <v>1</v>
      </c>
      <c r="J6" s="3">
        <f>E6-K6</f>
        <v>142.36500000000001</v>
      </c>
      <c r="L6" s="3">
        <v>538</v>
      </c>
      <c r="O6" s="3">
        <f>J6/5</f>
        <v>28.473000000000003</v>
      </c>
      <c r="P6" s="14"/>
      <c r="Q6" s="14"/>
      <c r="R6" s="14"/>
      <c r="S6" s="14"/>
      <c r="T6" s="3">
        <f>(F6+L6+N6+P6+Q6+R6+S6)/O6</f>
        <v>29.761317739612963</v>
      </c>
      <c r="U6" s="3">
        <f>(F6+L6+N6)/O6</f>
        <v>29.761317739612963</v>
      </c>
      <c r="X6" s="3">
        <f>VLOOKUP(A6,[1]TDSheet!$A:$Y,25,0)</f>
        <v>1.351</v>
      </c>
      <c r="Y6" s="3">
        <f>VLOOKUP(A6,[1]TDSheet!$A:$Z,26,0)</f>
        <v>33.500399999999999</v>
      </c>
      <c r="Z6" s="3">
        <f>VLOOKUP(A6,[1]TDSheet!$A:$O,15,0)</f>
        <v>20.721799999999998</v>
      </c>
      <c r="AA6" s="15" t="s">
        <v>128</v>
      </c>
      <c r="AB6" s="3">
        <f>P6*G6</f>
        <v>0</v>
      </c>
      <c r="AC6" s="3">
        <f>Q6*G6</f>
        <v>0</v>
      </c>
    </row>
    <row r="7" spans="1:31" ht="11.1" customHeight="1" outlineLevel="2" x14ac:dyDescent="0.2">
      <c r="A7" s="7" t="s">
        <v>10</v>
      </c>
      <c r="B7" s="7" t="s">
        <v>9</v>
      </c>
      <c r="C7" s="8">
        <v>284.08999999999997</v>
      </c>
      <c r="D7" s="8">
        <v>108.09</v>
      </c>
      <c r="E7" s="8">
        <v>354.476</v>
      </c>
      <c r="F7" s="8">
        <v>6.891</v>
      </c>
      <c r="G7" s="13">
        <f>VLOOKUP(A7,[1]TDSheet!$A:$G,7,0)</f>
        <v>1</v>
      </c>
      <c r="J7" s="3">
        <f t="shared" ref="J7:J70" si="2">E7-K7</f>
        <v>354.476</v>
      </c>
      <c r="L7" s="3">
        <v>540</v>
      </c>
      <c r="O7" s="3">
        <f t="shared" ref="O7:O70" si="3">J7/5</f>
        <v>70.895200000000003</v>
      </c>
      <c r="P7" s="14"/>
      <c r="Q7" s="14">
        <v>300</v>
      </c>
      <c r="R7" s="14"/>
      <c r="S7" s="14"/>
      <c r="T7" s="3">
        <f t="shared" ref="T7:T70" si="4">(F7+L7+N7+P7+Q7+R7+S7)/O7</f>
        <v>11.945674742436722</v>
      </c>
      <c r="U7" s="3">
        <f t="shared" ref="U7:U70" si="5">(F7+L7+N7)/O7</f>
        <v>7.7140765524323216</v>
      </c>
      <c r="X7" s="3">
        <f>VLOOKUP(A7,[1]TDSheet!$A:$Y,25,0)</f>
        <v>48.3902</v>
      </c>
      <c r="Y7" s="3">
        <f>VLOOKUP(A7,[1]TDSheet!$A:$Z,26,0)</f>
        <v>31.708999999999996</v>
      </c>
      <c r="Z7" s="3">
        <f>VLOOKUP(A7,[1]TDSheet!$A:$O,15,0)</f>
        <v>49.898600000000002</v>
      </c>
      <c r="AA7" s="15" t="s">
        <v>128</v>
      </c>
      <c r="AB7" s="3">
        <f t="shared" ref="AB7:AB70" si="6">P7*G7</f>
        <v>0</v>
      </c>
      <c r="AC7" s="3">
        <f t="shared" ref="AC7:AC70" si="7">Q7*G7</f>
        <v>300</v>
      </c>
    </row>
    <row r="8" spans="1:31" ht="11.1" customHeight="1" outlineLevel="2" x14ac:dyDescent="0.2">
      <c r="A8" s="7" t="s">
        <v>11</v>
      </c>
      <c r="B8" s="7" t="s">
        <v>9</v>
      </c>
      <c r="C8" s="8">
        <v>389.947</v>
      </c>
      <c r="D8" s="8">
        <v>291.72199999999998</v>
      </c>
      <c r="E8" s="8">
        <v>297.52300000000002</v>
      </c>
      <c r="F8" s="8">
        <v>294.39499999999998</v>
      </c>
      <c r="G8" s="13">
        <f>VLOOKUP(A8,[1]TDSheet!$A:$G,7,0)</f>
        <v>1</v>
      </c>
      <c r="J8" s="3">
        <f t="shared" si="2"/>
        <v>297.52300000000002</v>
      </c>
      <c r="O8" s="3">
        <f t="shared" si="3"/>
        <v>59.504600000000003</v>
      </c>
      <c r="P8" s="14"/>
      <c r="Q8" s="14">
        <v>420</v>
      </c>
      <c r="R8" s="14"/>
      <c r="S8" s="14"/>
      <c r="T8" s="3">
        <f t="shared" si="4"/>
        <v>12.005710482887036</v>
      </c>
      <c r="U8" s="3">
        <f t="shared" si="5"/>
        <v>4.9474326354601148</v>
      </c>
      <c r="X8" s="3">
        <f>VLOOKUP(A8,[1]TDSheet!$A:$Y,25,0)</f>
        <v>50.673200000000001</v>
      </c>
      <c r="Y8" s="3">
        <f>VLOOKUP(A8,[1]TDSheet!$A:$Z,26,0)</f>
        <v>54.516999999999996</v>
      </c>
      <c r="Z8" s="3">
        <f>VLOOKUP(A8,[1]TDSheet!$A:$O,15,0)</f>
        <v>43.267200000000003</v>
      </c>
      <c r="AB8" s="3">
        <f t="shared" si="6"/>
        <v>0</v>
      </c>
      <c r="AC8" s="3">
        <f t="shared" si="7"/>
        <v>420</v>
      </c>
    </row>
    <row r="9" spans="1:31" ht="11.1" customHeight="1" outlineLevel="2" x14ac:dyDescent="0.2">
      <c r="A9" s="7" t="s">
        <v>12</v>
      </c>
      <c r="B9" s="7" t="s">
        <v>9</v>
      </c>
      <c r="C9" s="8">
        <v>1280.3209999999999</v>
      </c>
      <c r="D9" s="8">
        <v>200.41399999999999</v>
      </c>
      <c r="E9" s="8">
        <v>659.93200000000002</v>
      </c>
      <c r="F9" s="8">
        <v>608.48400000000004</v>
      </c>
      <c r="G9" s="13">
        <f>VLOOKUP(A9,[1]TDSheet!$A:$G,7,0)</f>
        <v>1</v>
      </c>
      <c r="J9" s="3">
        <f t="shared" si="2"/>
        <v>659.93200000000002</v>
      </c>
      <c r="O9" s="3">
        <f t="shared" si="3"/>
        <v>131.9864</v>
      </c>
      <c r="P9" s="14"/>
      <c r="Q9" s="14">
        <v>970</v>
      </c>
      <c r="R9" s="14"/>
      <c r="S9" s="14"/>
      <c r="T9" s="3">
        <f t="shared" si="4"/>
        <v>11.95944430638308</v>
      </c>
      <c r="U9" s="3">
        <f t="shared" si="5"/>
        <v>4.6102022632634876</v>
      </c>
      <c r="X9" s="3">
        <f>VLOOKUP(A9,[1]TDSheet!$A:$Y,25,0)</f>
        <v>147.25880000000001</v>
      </c>
      <c r="Y9" s="3">
        <f>VLOOKUP(A9,[1]TDSheet!$A:$Z,26,0)</f>
        <v>80.126999999999995</v>
      </c>
      <c r="Z9" s="3">
        <f>VLOOKUP(A9,[1]TDSheet!$A:$O,15,0)</f>
        <v>90.540199999999999</v>
      </c>
      <c r="AB9" s="3">
        <f t="shared" si="6"/>
        <v>0</v>
      </c>
      <c r="AC9" s="3">
        <f t="shared" si="7"/>
        <v>970</v>
      </c>
    </row>
    <row r="10" spans="1:31" ht="11.1" customHeight="1" outlineLevel="2" x14ac:dyDescent="0.2">
      <c r="A10" s="7" t="s">
        <v>13</v>
      </c>
      <c r="B10" s="7" t="s">
        <v>9</v>
      </c>
      <c r="C10" s="8">
        <v>77.350999999999999</v>
      </c>
      <c r="D10" s="8"/>
      <c r="E10" s="8"/>
      <c r="F10" s="8">
        <v>77.350999999999999</v>
      </c>
      <c r="G10" s="13">
        <f>VLOOKUP(A10,[1]TDSheet!$A:$G,7,0)</f>
        <v>0</v>
      </c>
      <c r="J10" s="3">
        <f t="shared" si="2"/>
        <v>0</v>
      </c>
      <c r="O10" s="3">
        <f t="shared" si="3"/>
        <v>0</v>
      </c>
      <c r="P10" s="14"/>
      <c r="Q10" s="14"/>
      <c r="R10" s="14"/>
      <c r="S10" s="14"/>
      <c r="T10" s="3" t="e">
        <f t="shared" si="4"/>
        <v>#DIV/0!</v>
      </c>
      <c r="U10" s="3" t="e">
        <f t="shared" si="5"/>
        <v>#DIV/0!</v>
      </c>
      <c r="X10" s="3">
        <f>VLOOKUP(A10,[1]TDSheet!$A:$Y,25,0)</f>
        <v>1.8218000000000001</v>
      </c>
      <c r="Y10" s="3">
        <f>VLOOKUP(A10,[1]TDSheet!$A:$Z,26,0)</f>
        <v>26.078399999999998</v>
      </c>
      <c r="Z10" s="3">
        <f>VLOOKUP(A10,[1]TDSheet!$A:$O,15,0)</f>
        <v>10.7148</v>
      </c>
      <c r="AB10" s="3">
        <f t="shared" si="6"/>
        <v>0</v>
      </c>
      <c r="AC10" s="3">
        <f t="shared" si="7"/>
        <v>0</v>
      </c>
    </row>
    <row r="11" spans="1:31" ht="11.1" customHeight="1" outlineLevel="2" x14ac:dyDescent="0.2">
      <c r="A11" s="7" t="s">
        <v>19</v>
      </c>
      <c r="B11" s="7" t="s">
        <v>20</v>
      </c>
      <c r="C11" s="8">
        <v>95</v>
      </c>
      <c r="D11" s="8">
        <v>60</v>
      </c>
      <c r="E11" s="8">
        <v>72</v>
      </c>
      <c r="F11" s="8">
        <v>70</v>
      </c>
      <c r="G11" s="13">
        <f>VLOOKUP(A11,[1]TDSheet!$A:$G,7,0)</f>
        <v>0.4</v>
      </c>
      <c r="J11" s="3">
        <f t="shared" si="2"/>
        <v>72</v>
      </c>
      <c r="O11" s="3">
        <f t="shared" si="3"/>
        <v>14.4</v>
      </c>
      <c r="P11" s="14"/>
      <c r="Q11" s="14">
        <v>90</v>
      </c>
      <c r="R11" s="14"/>
      <c r="S11" s="14"/>
      <c r="T11" s="3">
        <f t="shared" si="4"/>
        <v>11.111111111111111</v>
      </c>
      <c r="U11" s="3">
        <f t="shared" si="5"/>
        <v>4.8611111111111107</v>
      </c>
      <c r="X11" s="3">
        <f>VLOOKUP(A11,[1]TDSheet!$A:$Y,25,0)</f>
        <v>9.4</v>
      </c>
      <c r="Y11" s="3">
        <f>VLOOKUP(A11,[1]TDSheet!$A:$Z,26,0)</f>
        <v>11.2</v>
      </c>
      <c r="Z11" s="3">
        <f>VLOOKUP(A11,[1]TDSheet!$A:$O,15,0)</f>
        <v>7</v>
      </c>
      <c r="AB11" s="3">
        <f t="shared" si="6"/>
        <v>0</v>
      </c>
      <c r="AC11" s="3">
        <f t="shared" si="7"/>
        <v>36</v>
      </c>
    </row>
    <row r="12" spans="1:31" ht="11.1" customHeight="1" outlineLevel="2" x14ac:dyDescent="0.2">
      <c r="A12" s="7" t="s">
        <v>21</v>
      </c>
      <c r="B12" s="7" t="s">
        <v>20</v>
      </c>
      <c r="C12" s="8">
        <v>81</v>
      </c>
      <c r="D12" s="8">
        <v>16</v>
      </c>
      <c r="E12" s="8">
        <v>16</v>
      </c>
      <c r="F12" s="8">
        <v>81</v>
      </c>
      <c r="G12" s="13">
        <f>VLOOKUP(A12,[1]TDSheet!$A:$G,7,0)</f>
        <v>0.35</v>
      </c>
      <c r="J12" s="3">
        <f t="shared" si="2"/>
        <v>16</v>
      </c>
      <c r="O12" s="3">
        <f t="shared" si="3"/>
        <v>3.2</v>
      </c>
      <c r="P12" s="14"/>
      <c r="Q12" s="14"/>
      <c r="R12" s="14"/>
      <c r="S12" s="14"/>
      <c r="T12" s="3">
        <f t="shared" si="4"/>
        <v>25.3125</v>
      </c>
      <c r="U12" s="3">
        <f t="shared" si="5"/>
        <v>25.3125</v>
      </c>
      <c r="X12" s="3">
        <f>VLOOKUP(A12,[1]TDSheet!$A:$Y,25,0)</f>
        <v>0.4</v>
      </c>
      <c r="Y12" s="3">
        <f>VLOOKUP(A12,[1]TDSheet!$A:$Z,26,0)</f>
        <v>2.4</v>
      </c>
      <c r="Z12" s="3">
        <f>VLOOKUP(A12,[1]TDSheet!$A:$O,15,0)</f>
        <v>4.4000000000000004</v>
      </c>
      <c r="AB12" s="3">
        <f t="shared" si="6"/>
        <v>0</v>
      </c>
      <c r="AC12" s="3">
        <f t="shared" si="7"/>
        <v>0</v>
      </c>
    </row>
    <row r="13" spans="1:31" ht="21.95" customHeight="1" outlineLevel="2" x14ac:dyDescent="0.2">
      <c r="A13" s="7" t="s">
        <v>22</v>
      </c>
      <c r="B13" s="7" t="s">
        <v>20</v>
      </c>
      <c r="C13" s="8">
        <v>-59</v>
      </c>
      <c r="D13" s="8">
        <v>204</v>
      </c>
      <c r="E13" s="8">
        <v>204</v>
      </c>
      <c r="F13" s="8">
        <v>-60</v>
      </c>
      <c r="G13" s="13">
        <f>VLOOKUP(A13,[1]TDSheet!$A:$G,7,0)</f>
        <v>0</v>
      </c>
      <c r="J13" s="3">
        <f t="shared" si="2"/>
        <v>0</v>
      </c>
      <c r="K13" s="3">
        <f>VLOOKUP(A13,[2]TDSheet!$A:$G,6,0)</f>
        <v>204</v>
      </c>
      <c r="O13" s="3">
        <f t="shared" si="3"/>
        <v>0</v>
      </c>
      <c r="P13" s="14"/>
      <c r="Q13" s="14"/>
      <c r="R13" s="14"/>
      <c r="S13" s="14"/>
      <c r="T13" s="3" t="e">
        <f t="shared" si="4"/>
        <v>#DIV/0!</v>
      </c>
      <c r="U13" s="3" t="e">
        <f t="shared" si="5"/>
        <v>#DIV/0!</v>
      </c>
      <c r="X13" s="3">
        <f>VLOOKUP(A13,[1]TDSheet!$A:$Y,25,0)</f>
        <v>4.5999999999999996</v>
      </c>
      <c r="Y13" s="3">
        <f>VLOOKUP(A13,[1]TDSheet!$A:$Z,26,0)</f>
        <v>3.8</v>
      </c>
      <c r="Z13" s="3">
        <f>VLOOKUP(A13,[1]TDSheet!$A:$O,15,0)</f>
        <v>0.8</v>
      </c>
      <c r="AB13" s="3">
        <f t="shared" si="6"/>
        <v>0</v>
      </c>
      <c r="AC13" s="3">
        <f t="shared" si="7"/>
        <v>0</v>
      </c>
    </row>
    <row r="14" spans="1:31" ht="11.1" customHeight="1" outlineLevel="2" x14ac:dyDescent="0.2">
      <c r="A14" s="7" t="s">
        <v>23</v>
      </c>
      <c r="B14" s="7" t="s">
        <v>20</v>
      </c>
      <c r="C14" s="8">
        <v>949</v>
      </c>
      <c r="D14" s="8">
        <v>186</v>
      </c>
      <c r="E14" s="8">
        <v>423</v>
      </c>
      <c r="F14" s="8">
        <v>655</v>
      </c>
      <c r="G14" s="13">
        <f>VLOOKUP(A14,[1]TDSheet!$A:$G,7,0)</f>
        <v>0.45</v>
      </c>
      <c r="J14" s="3">
        <f t="shared" si="2"/>
        <v>423</v>
      </c>
      <c r="O14" s="3">
        <f t="shared" si="3"/>
        <v>84.6</v>
      </c>
      <c r="P14" s="14">
        <v>400</v>
      </c>
      <c r="Q14" s="14"/>
      <c r="R14" s="14"/>
      <c r="S14" s="14"/>
      <c r="T14" s="3">
        <f t="shared" si="4"/>
        <v>12.470449172576833</v>
      </c>
      <c r="U14" s="3">
        <f t="shared" si="5"/>
        <v>7.7423167848699768</v>
      </c>
      <c r="X14" s="3">
        <f>VLOOKUP(A14,[1]TDSheet!$A:$Y,25,0)</f>
        <v>89.8</v>
      </c>
      <c r="Y14" s="3">
        <f>VLOOKUP(A14,[1]TDSheet!$A:$Z,26,0)</f>
        <v>67.2</v>
      </c>
      <c r="Z14" s="3">
        <f>VLOOKUP(A14,[1]TDSheet!$A:$O,15,0)</f>
        <v>87.8</v>
      </c>
      <c r="AB14" s="3">
        <f t="shared" si="6"/>
        <v>180</v>
      </c>
      <c r="AC14" s="3">
        <f t="shared" si="7"/>
        <v>0</v>
      </c>
    </row>
    <row r="15" spans="1:31" ht="21.95" customHeight="1" outlineLevel="2" x14ac:dyDescent="0.2">
      <c r="A15" s="7" t="s">
        <v>24</v>
      </c>
      <c r="B15" s="7" t="s">
        <v>20</v>
      </c>
      <c r="C15" s="8">
        <v>764</v>
      </c>
      <c r="D15" s="8">
        <v>204</v>
      </c>
      <c r="E15" s="8">
        <v>589.08399999999995</v>
      </c>
      <c r="F15" s="8">
        <v>290.53800000000001</v>
      </c>
      <c r="G15" s="13">
        <f>VLOOKUP(A15,[1]TDSheet!$A:$G,7,0)</f>
        <v>0.45</v>
      </c>
      <c r="J15" s="3">
        <f t="shared" si="2"/>
        <v>589.08399999999995</v>
      </c>
      <c r="O15" s="3">
        <f t="shared" si="3"/>
        <v>117.81679999999999</v>
      </c>
      <c r="P15" s="14"/>
      <c r="Q15" s="14">
        <v>1000</v>
      </c>
      <c r="R15" s="14"/>
      <c r="S15" s="14"/>
      <c r="T15" s="3">
        <f t="shared" si="4"/>
        <v>10.953768902227868</v>
      </c>
      <c r="U15" s="3">
        <f t="shared" si="5"/>
        <v>2.4660150335096525</v>
      </c>
      <c r="X15" s="3">
        <f>VLOOKUP(A15,[1]TDSheet!$A:$Y,25,0)</f>
        <v>113.4</v>
      </c>
      <c r="Y15" s="3">
        <f>VLOOKUP(A15,[1]TDSheet!$A:$Z,26,0)</f>
        <v>69.2</v>
      </c>
      <c r="Z15" s="3">
        <f>VLOOKUP(A15,[1]TDSheet!$A:$O,15,0)</f>
        <v>94.4</v>
      </c>
      <c r="AB15" s="3">
        <f t="shared" si="6"/>
        <v>0</v>
      </c>
      <c r="AC15" s="3">
        <f t="shared" si="7"/>
        <v>450</v>
      </c>
    </row>
    <row r="16" spans="1:31" ht="11.1" customHeight="1" outlineLevel="2" x14ac:dyDescent="0.2">
      <c r="A16" s="7" t="s">
        <v>25</v>
      </c>
      <c r="B16" s="7" t="s">
        <v>20</v>
      </c>
      <c r="C16" s="8">
        <v>71</v>
      </c>
      <c r="D16" s="8"/>
      <c r="E16" s="8">
        <v>67</v>
      </c>
      <c r="F16" s="8"/>
      <c r="G16" s="13">
        <f>VLOOKUP(A16,[1]TDSheet!$A:$G,7,0)</f>
        <v>0.35</v>
      </c>
      <c r="J16" s="3">
        <f t="shared" si="2"/>
        <v>67</v>
      </c>
      <c r="O16" s="3">
        <f t="shared" si="3"/>
        <v>13.4</v>
      </c>
      <c r="P16" s="14"/>
      <c r="Q16" s="14">
        <v>150</v>
      </c>
      <c r="R16" s="14"/>
      <c r="S16" s="14"/>
      <c r="T16" s="3">
        <f t="shared" si="4"/>
        <v>11.194029850746269</v>
      </c>
      <c r="U16" s="3">
        <f t="shared" si="5"/>
        <v>0</v>
      </c>
      <c r="X16" s="3">
        <f>VLOOKUP(A16,[1]TDSheet!$A:$Y,25,0)</f>
        <v>0.4</v>
      </c>
      <c r="Y16" s="3">
        <f>VLOOKUP(A16,[1]TDSheet!$A:$Z,26,0)</f>
        <v>1.8</v>
      </c>
      <c r="Z16" s="3">
        <f>VLOOKUP(A16,[1]TDSheet!$A:$O,15,0)</f>
        <v>4.2</v>
      </c>
      <c r="AB16" s="3">
        <f t="shared" si="6"/>
        <v>0</v>
      </c>
      <c r="AC16" s="3">
        <f t="shared" si="7"/>
        <v>52.5</v>
      </c>
    </row>
    <row r="17" spans="1:29" ht="11.1" customHeight="1" outlineLevel="2" x14ac:dyDescent="0.2">
      <c r="A17" s="7" t="s">
        <v>67</v>
      </c>
      <c r="B17" s="7" t="s">
        <v>20</v>
      </c>
      <c r="C17" s="8">
        <v>-298</v>
      </c>
      <c r="D17" s="8">
        <v>150</v>
      </c>
      <c r="E17" s="8">
        <v>140</v>
      </c>
      <c r="F17" s="8">
        <v>-288</v>
      </c>
      <c r="G17" s="13">
        <f>VLOOKUP(A17,[1]TDSheet!$A:$G,7,0)</f>
        <v>0.4</v>
      </c>
      <c r="J17" s="3">
        <f t="shared" si="2"/>
        <v>0</v>
      </c>
      <c r="K17" s="3">
        <f>VLOOKUP(A17,[2]TDSheet!$A:$G,6,0)</f>
        <v>140</v>
      </c>
      <c r="O17" s="3">
        <f t="shared" si="3"/>
        <v>0</v>
      </c>
      <c r="P17" s="14"/>
      <c r="Q17" s="14">
        <v>290</v>
      </c>
      <c r="R17" s="14"/>
      <c r="S17" s="14"/>
      <c r="T17" s="3" t="e">
        <f t="shared" si="4"/>
        <v>#DIV/0!</v>
      </c>
      <c r="U17" s="3" t="e">
        <f t="shared" si="5"/>
        <v>#DIV/0!</v>
      </c>
      <c r="X17" s="3">
        <f>VLOOKUP(A17,[1]TDSheet!$A:$Y,25,0)</f>
        <v>0.4</v>
      </c>
      <c r="Y17" s="3">
        <f>VLOOKUP(A17,[1]TDSheet!$A:$Z,26,0)</f>
        <v>2.6</v>
      </c>
      <c r="Z17" s="3">
        <f>VLOOKUP(A17,[1]TDSheet!$A:$O,15,0)</f>
        <v>1.2</v>
      </c>
      <c r="AB17" s="3">
        <f t="shared" si="6"/>
        <v>0</v>
      </c>
      <c r="AC17" s="3">
        <f t="shared" si="7"/>
        <v>116</v>
      </c>
    </row>
    <row r="18" spans="1:29" ht="11.1" customHeight="1" outlineLevel="2" x14ac:dyDescent="0.2">
      <c r="A18" s="7" t="s">
        <v>68</v>
      </c>
      <c r="B18" s="7" t="s">
        <v>20</v>
      </c>
      <c r="C18" s="8">
        <v>-122</v>
      </c>
      <c r="D18" s="8">
        <v>120</v>
      </c>
      <c r="E18" s="8">
        <v>120</v>
      </c>
      <c r="F18" s="8">
        <v>-122</v>
      </c>
      <c r="G18" s="13">
        <f>VLOOKUP(A18,[1]TDSheet!$A:$G,7,0)</f>
        <v>0</v>
      </c>
      <c r="J18" s="3">
        <f t="shared" si="2"/>
        <v>0</v>
      </c>
      <c r="K18" s="3">
        <f>VLOOKUP(A18,[2]TDSheet!$A:$G,6,0)</f>
        <v>120</v>
      </c>
      <c r="O18" s="3">
        <f t="shared" si="3"/>
        <v>0</v>
      </c>
      <c r="P18" s="14"/>
      <c r="Q18" s="14"/>
      <c r="R18" s="14"/>
      <c r="S18" s="14"/>
      <c r="T18" s="3" t="e">
        <f t="shared" si="4"/>
        <v>#DIV/0!</v>
      </c>
      <c r="U18" s="3" t="e">
        <f t="shared" si="5"/>
        <v>#DIV/0!</v>
      </c>
      <c r="X18" s="3">
        <f>VLOOKUP(A18,[1]TDSheet!$A:$Y,25,0)</f>
        <v>0</v>
      </c>
      <c r="Y18" s="3">
        <f>VLOOKUP(A18,[1]TDSheet!$A:$Z,26,0)</f>
        <v>0</v>
      </c>
      <c r="Z18" s="3">
        <f>VLOOKUP(A18,[1]TDSheet!$A:$O,15,0)</f>
        <v>0.4</v>
      </c>
      <c r="AB18" s="3">
        <f t="shared" si="6"/>
        <v>0</v>
      </c>
      <c r="AC18" s="3">
        <f t="shared" si="7"/>
        <v>0</v>
      </c>
    </row>
    <row r="19" spans="1:29" ht="11.1" customHeight="1" outlineLevel="2" x14ac:dyDescent="0.2">
      <c r="A19" s="7" t="s">
        <v>69</v>
      </c>
      <c r="B19" s="7" t="s">
        <v>20</v>
      </c>
      <c r="C19" s="8">
        <v>-114</v>
      </c>
      <c r="D19" s="8">
        <v>120</v>
      </c>
      <c r="E19" s="8">
        <v>120</v>
      </c>
      <c r="F19" s="8">
        <v>-114</v>
      </c>
      <c r="G19" s="13">
        <f>VLOOKUP(A19,[1]TDSheet!$A:$G,7,0)</f>
        <v>0</v>
      </c>
      <c r="J19" s="3">
        <f t="shared" si="2"/>
        <v>0</v>
      </c>
      <c r="K19" s="3">
        <f>VLOOKUP(A19,[2]TDSheet!$A:$G,6,0)</f>
        <v>120</v>
      </c>
      <c r="O19" s="3">
        <f t="shared" si="3"/>
        <v>0</v>
      </c>
      <c r="P19" s="14"/>
      <c r="Q19" s="14"/>
      <c r="R19" s="14"/>
      <c r="S19" s="14"/>
      <c r="T19" s="3" t="e">
        <f t="shared" si="4"/>
        <v>#DIV/0!</v>
      </c>
      <c r="U19" s="3" t="e">
        <f t="shared" si="5"/>
        <v>#DIV/0!</v>
      </c>
      <c r="X19" s="3">
        <f>VLOOKUP(A19,[1]TDSheet!$A:$Y,25,0)</f>
        <v>0</v>
      </c>
      <c r="Y19" s="3">
        <f>VLOOKUP(A19,[1]TDSheet!$A:$Z,26,0)</f>
        <v>0</v>
      </c>
      <c r="Z19" s="3">
        <f>VLOOKUP(A19,[1]TDSheet!$A:$O,15,0)</f>
        <v>0</v>
      </c>
      <c r="AB19" s="3">
        <f t="shared" si="6"/>
        <v>0</v>
      </c>
      <c r="AC19" s="3">
        <f t="shared" si="7"/>
        <v>0</v>
      </c>
    </row>
    <row r="20" spans="1:29" ht="11.1" customHeight="1" outlineLevel="2" x14ac:dyDescent="0.2">
      <c r="A20" s="7" t="s">
        <v>70</v>
      </c>
      <c r="B20" s="7" t="s">
        <v>20</v>
      </c>
      <c r="C20" s="8">
        <v>139.41</v>
      </c>
      <c r="D20" s="8">
        <v>80</v>
      </c>
      <c r="E20" s="8">
        <v>75</v>
      </c>
      <c r="F20" s="8">
        <v>124.41</v>
      </c>
      <c r="G20" s="13">
        <f>VLOOKUP(A20,[1]TDSheet!$A:$G,7,0)</f>
        <v>0.5</v>
      </c>
      <c r="J20" s="3">
        <f t="shared" si="2"/>
        <v>75</v>
      </c>
      <c r="O20" s="3">
        <f t="shared" si="3"/>
        <v>15</v>
      </c>
      <c r="P20" s="14">
        <v>70</v>
      </c>
      <c r="Q20" s="14"/>
      <c r="R20" s="14"/>
      <c r="S20" s="14"/>
      <c r="T20" s="3">
        <f t="shared" si="4"/>
        <v>12.960666666666667</v>
      </c>
      <c r="U20" s="3">
        <f t="shared" si="5"/>
        <v>8.2940000000000005</v>
      </c>
      <c r="X20" s="3">
        <f>VLOOKUP(A20,[1]TDSheet!$A:$Y,25,0)</f>
        <v>8</v>
      </c>
      <c r="Y20" s="3">
        <f>VLOOKUP(A20,[1]TDSheet!$A:$Z,26,0)</f>
        <v>16.2</v>
      </c>
      <c r="Z20" s="3">
        <f>VLOOKUP(A20,[1]TDSheet!$A:$O,15,0)</f>
        <v>8.3180000000000014</v>
      </c>
      <c r="AB20" s="3">
        <f t="shared" si="6"/>
        <v>35</v>
      </c>
      <c r="AC20" s="3">
        <f t="shared" si="7"/>
        <v>0</v>
      </c>
    </row>
    <row r="21" spans="1:29" ht="11.1" customHeight="1" outlineLevel="2" x14ac:dyDescent="0.2">
      <c r="A21" s="7" t="s">
        <v>71</v>
      </c>
      <c r="B21" s="7" t="s">
        <v>20</v>
      </c>
      <c r="C21" s="8">
        <v>-50</v>
      </c>
      <c r="D21" s="8">
        <v>230</v>
      </c>
      <c r="E21" s="8">
        <v>230</v>
      </c>
      <c r="F21" s="8">
        <v>-50</v>
      </c>
      <c r="G21" s="13">
        <f>VLOOKUP(A21,[1]TDSheet!$A:$G,7,0)</f>
        <v>0</v>
      </c>
      <c r="J21" s="3">
        <f t="shared" si="2"/>
        <v>0</v>
      </c>
      <c r="K21" s="3">
        <f>VLOOKUP(A21,[2]TDSheet!$A:$G,6,0)</f>
        <v>230</v>
      </c>
      <c r="O21" s="3">
        <f t="shared" si="3"/>
        <v>0</v>
      </c>
      <c r="P21" s="14"/>
      <c r="Q21" s="14"/>
      <c r="R21" s="14"/>
      <c r="S21" s="14"/>
      <c r="T21" s="3" t="e">
        <f t="shared" si="4"/>
        <v>#DIV/0!</v>
      </c>
      <c r="U21" s="3" t="e">
        <f t="shared" si="5"/>
        <v>#DIV/0!</v>
      </c>
      <c r="X21" s="3">
        <f>VLOOKUP(A21,[1]TDSheet!$A:$Y,25,0)</f>
        <v>0</v>
      </c>
      <c r="Y21" s="3">
        <f>VLOOKUP(A21,[1]TDSheet!$A:$Z,26,0)</f>
        <v>0</v>
      </c>
      <c r="Z21" s="3">
        <f>VLOOKUP(A21,[1]TDSheet!$A:$O,15,0)</f>
        <v>0</v>
      </c>
      <c r="AB21" s="3">
        <f t="shared" si="6"/>
        <v>0</v>
      </c>
      <c r="AC21" s="3">
        <f t="shared" si="7"/>
        <v>0</v>
      </c>
    </row>
    <row r="22" spans="1:29" ht="11.1" customHeight="1" outlineLevel="2" x14ac:dyDescent="0.2">
      <c r="A22" s="7" t="s">
        <v>72</v>
      </c>
      <c r="B22" s="7" t="s">
        <v>20</v>
      </c>
      <c r="C22" s="8">
        <v>-250</v>
      </c>
      <c r="D22" s="8">
        <v>130</v>
      </c>
      <c r="E22" s="8">
        <v>130</v>
      </c>
      <c r="F22" s="8">
        <v>-250</v>
      </c>
      <c r="G22" s="13">
        <f>VLOOKUP(A22,[1]TDSheet!$A:$G,7,0)</f>
        <v>0</v>
      </c>
      <c r="J22" s="3">
        <f t="shared" si="2"/>
        <v>0</v>
      </c>
      <c r="K22" s="3">
        <f>VLOOKUP(A22,[2]TDSheet!$A:$G,6,0)</f>
        <v>130</v>
      </c>
      <c r="O22" s="3">
        <f t="shared" si="3"/>
        <v>0</v>
      </c>
      <c r="P22" s="14"/>
      <c r="Q22" s="14"/>
      <c r="R22" s="14"/>
      <c r="S22" s="14"/>
      <c r="T22" s="3" t="e">
        <f t="shared" si="4"/>
        <v>#DIV/0!</v>
      </c>
      <c r="U22" s="3" t="e">
        <f t="shared" si="5"/>
        <v>#DIV/0!</v>
      </c>
      <c r="X22" s="3">
        <f>VLOOKUP(A22,[1]TDSheet!$A:$Y,25,0)</f>
        <v>0</v>
      </c>
      <c r="Y22" s="3">
        <f>VLOOKUP(A22,[1]TDSheet!$A:$Z,26,0)</f>
        <v>0</v>
      </c>
      <c r="Z22" s="3">
        <f>VLOOKUP(A22,[1]TDSheet!$A:$O,15,0)</f>
        <v>0</v>
      </c>
      <c r="AB22" s="3">
        <f t="shared" si="6"/>
        <v>0</v>
      </c>
      <c r="AC22" s="3">
        <f t="shared" si="7"/>
        <v>0</v>
      </c>
    </row>
    <row r="23" spans="1:29" ht="11.1" customHeight="1" outlineLevel="2" x14ac:dyDescent="0.2">
      <c r="A23" s="7" t="s">
        <v>73</v>
      </c>
      <c r="B23" s="7" t="s">
        <v>20</v>
      </c>
      <c r="C23" s="8">
        <v>-99</v>
      </c>
      <c r="D23" s="8">
        <v>192</v>
      </c>
      <c r="E23" s="8">
        <v>180</v>
      </c>
      <c r="F23" s="8">
        <v>-91</v>
      </c>
      <c r="G23" s="13">
        <f>VLOOKUP(A23,[1]TDSheet!$A:$G,7,0)</f>
        <v>0.3</v>
      </c>
      <c r="J23" s="3">
        <f t="shared" si="2"/>
        <v>0</v>
      </c>
      <c r="K23" s="3">
        <f>VLOOKUP(A23,[2]TDSheet!$A:$G,6,0)</f>
        <v>180</v>
      </c>
      <c r="O23" s="3">
        <f t="shared" si="3"/>
        <v>0</v>
      </c>
      <c r="P23" s="14"/>
      <c r="Q23" s="14"/>
      <c r="R23" s="14"/>
      <c r="S23" s="14"/>
      <c r="T23" s="3" t="e">
        <f t="shared" si="4"/>
        <v>#DIV/0!</v>
      </c>
      <c r="U23" s="3" t="e">
        <f t="shared" si="5"/>
        <v>#DIV/0!</v>
      </c>
      <c r="X23" s="3">
        <f>VLOOKUP(A23,[1]TDSheet!$A:$Y,25,0)</f>
        <v>4.8</v>
      </c>
      <c r="Y23" s="3">
        <f>VLOOKUP(A23,[1]TDSheet!$A:$Z,26,0)</f>
        <v>4.8</v>
      </c>
      <c r="Z23" s="3">
        <f>VLOOKUP(A23,[1]TDSheet!$A:$O,15,0)</f>
        <v>3.4</v>
      </c>
      <c r="AB23" s="3">
        <f t="shared" si="6"/>
        <v>0</v>
      </c>
      <c r="AC23" s="3">
        <f t="shared" si="7"/>
        <v>0</v>
      </c>
    </row>
    <row r="24" spans="1:29" ht="11.1" customHeight="1" outlineLevel="2" x14ac:dyDescent="0.2">
      <c r="A24" s="7" t="s">
        <v>74</v>
      </c>
      <c r="B24" s="7" t="s">
        <v>20</v>
      </c>
      <c r="C24" s="8">
        <v>-498</v>
      </c>
      <c r="D24" s="8">
        <v>294</v>
      </c>
      <c r="E24" s="8">
        <v>294</v>
      </c>
      <c r="F24" s="8">
        <v>-498</v>
      </c>
      <c r="G24" s="13">
        <f>VLOOKUP(A24,[1]TDSheet!$A:$G,7,0)</f>
        <v>0</v>
      </c>
      <c r="J24" s="3">
        <f t="shared" si="2"/>
        <v>0</v>
      </c>
      <c r="K24" s="3">
        <f>VLOOKUP(A24,[2]TDSheet!$A:$G,6,0)</f>
        <v>294</v>
      </c>
      <c r="O24" s="3">
        <f t="shared" si="3"/>
        <v>0</v>
      </c>
      <c r="P24" s="14"/>
      <c r="Q24" s="14"/>
      <c r="R24" s="14"/>
      <c r="S24" s="14"/>
      <c r="T24" s="3" t="e">
        <f t="shared" si="4"/>
        <v>#DIV/0!</v>
      </c>
      <c r="U24" s="3" t="e">
        <f t="shared" si="5"/>
        <v>#DIV/0!</v>
      </c>
      <c r="X24" s="3">
        <f>VLOOKUP(A24,[1]TDSheet!$A:$Y,25,0)</f>
        <v>0</v>
      </c>
      <c r="Y24" s="3">
        <f>VLOOKUP(A24,[1]TDSheet!$A:$Z,26,0)</f>
        <v>0</v>
      </c>
      <c r="Z24" s="3">
        <f>VLOOKUP(A24,[1]TDSheet!$A:$O,15,0)</f>
        <v>0</v>
      </c>
      <c r="AB24" s="3">
        <f t="shared" si="6"/>
        <v>0</v>
      </c>
      <c r="AC24" s="3">
        <f t="shared" si="7"/>
        <v>0</v>
      </c>
    </row>
    <row r="25" spans="1:29" ht="21.95" customHeight="1" outlineLevel="2" x14ac:dyDescent="0.2">
      <c r="A25" s="7" t="s">
        <v>75</v>
      </c>
      <c r="B25" s="7" t="s">
        <v>20</v>
      </c>
      <c r="C25" s="8">
        <v>91</v>
      </c>
      <c r="D25" s="8">
        <v>282</v>
      </c>
      <c r="E25" s="8">
        <v>304</v>
      </c>
      <c r="F25" s="8">
        <v>44</v>
      </c>
      <c r="G25" s="13">
        <f>VLOOKUP(A25,[1]TDSheet!$A:$G,7,0)</f>
        <v>0.28000000000000003</v>
      </c>
      <c r="J25" s="3">
        <f t="shared" si="2"/>
        <v>82</v>
      </c>
      <c r="K25" s="3">
        <f>VLOOKUP(A25,[2]TDSheet!$A:$G,6,0)</f>
        <v>222</v>
      </c>
      <c r="O25" s="3">
        <f t="shared" si="3"/>
        <v>16.399999999999999</v>
      </c>
      <c r="P25" s="14"/>
      <c r="Q25" s="14">
        <v>150</v>
      </c>
      <c r="R25" s="14"/>
      <c r="S25" s="14"/>
      <c r="T25" s="3">
        <f t="shared" si="4"/>
        <v>11.829268292682928</v>
      </c>
      <c r="U25" s="3">
        <f t="shared" si="5"/>
        <v>2.6829268292682928</v>
      </c>
      <c r="X25" s="3">
        <f>VLOOKUP(A25,[1]TDSheet!$A:$Y,25,0)</f>
        <v>30.4</v>
      </c>
      <c r="Y25" s="3">
        <f>VLOOKUP(A25,[1]TDSheet!$A:$Z,26,0)</f>
        <v>27.8</v>
      </c>
      <c r="Z25" s="3">
        <f>VLOOKUP(A25,[1]TDSheet!$A:$O,15,0)</f>
        <v>25.8</v>
      </c>
      <c r="AB25" s="3">
        <f t="shared" si="6"/>
        <v>0</v>
      </c>
      <c r="AC25" s="3">
        <f t="shared" si="7"/>
        <v>42.000000000000007</v>
      </c>
    </row>
    <row r="26" spans="1:29" ht="21.95" customHeight="1" outlineLevel="2" x14ac:dyDescent="0.2">
      <c r="A26" s="7" t="s">
        <v>76</v>
      </c>
      <c r="B26" s="7" t="s">
        <v>20</v>
      </c>
      <c r="C26" s="8">
        <v>-309</v>
      </c>
      <c r="D26" s="8">
        <v>204</v>
      </c>
      <c r="E26" s="8">
        <v>204</v>
      </c>
      <c r="F26" s="8">
        <v>-309</v>
      </c>
      <c r="G26" s="13">
        <f>VLOOKUP(A26,[1]TDSheet!$A:$G,7,0)</f>
        <v>0</v>
      </c>
      <c r="J26" s="3">
        <f t="shared" si="2"/>
        <v>0</v>
      </c>
      <c r="K26" s="3">
        <f>VLOOKUP(A26,[2]TDSheet!$A:$G,6,0)</f>
        <v>204</v>
      </c>
      <c r="O26" s="3">
        <f t="shared" si="3"/>
        <v>0</v>
      </c>
      <c r="P26" s="14"/>
      <c r="Q26" s="14"/>
      <c r="R26" s="14"/>
      <c r="S26" s="14"/>
      <c r="T26" s="3" t="e">
        <f t="shared" si="4"/>
        <v>#DIV/0!</v>
      </c>
      <c r="U26" s="3" t="e">
        <f t="shared" si="5"/>
        <v>#DIV/0!</v>
      </c>
      <c r="X26" s="3">
        <f>VLOOKUP(A26,[1]TDSheet!$A:$Y,25,0)</f>
        <v>0</v>
      </c>
      <c r="Y26" s="3">
        <f>VLOOKUP(A26,[1]TDSheet!$A:$Z,26,0)</f>
        <v>0</v>
      </c>
      <c r="Z26" s="3">
        <f>VLOOKUP(A26,[1]TDSheet!$A:$O,15,0)</f>
        <v>0.6</v>
      </c>
      <c r="AB26" s="3">
        <f t="shared" si="6"/>
        <v>0</v>
      </c>
      <c r="AC26" s="3">
        <f t="shared" si="7"/>
        <v>0</v>
      </c>
    </row>
    <row r="27" spans="1:29" ht="21.95" customHeight="1" outlineLevel="2" x14ac:dyDescent="0.2">
      <c r="A27" s="7" t="s">
        <v>77</v>
      </c>
      <c r="B27" s="7" t="s">
        <v>20</v>
      </c>
      <c r="C27" s="8">
        <v>-663</v>
      </c>
      <c r="D27" s="8">
        <v>552</v>
      </c>
      <c r="E27" s="8">
        <v>522</v>
      </c>
      <c r="F27" s="8">
        <v>-639</v>
      </c>
      <c r="G27" s="13">
        <f>VLOOKUP(A27,[1]TDSheet!$A:$G,7,0)</f>
        <v>0.42</v>
      </c>
      <c r="J27" s="3">
        <f t="shared" si="2"/>
        <v>0</v>
      </c>
      <c r="K27" s="3">
        <f>VLOOKUP(A27,[2]TDSheet!$A:$G,6,0)</f>
        <v>522</v>
      </c>
      <c r="O27" s="3">
        <f t="shared" si="3"/>
        <v>0</v>
      </c>
      <c r="P27" s="14"/>
      <c r="Q27" s="14"/>
      <c r="R27" s="14"/>
      <c r="S27" s="14"/>
      <c r="T27" s="3" t="e">
        <f t="shared" si="4"/>
        <v>#DIV/0!</v>
      </c>
      <c r="U27" s="3" t="e">
        <f t="shared" si="5"/>
        <v>#DIV/0!</v>
      </c>
      <c r="X27" s="3">
        <f>VLOOKUP(A27,[1]TDSheet!$A:$Y,25,0)</f>
        <v>8</v>
      </c>
      <c r="Y27" s="3">
        <f>VLOOKUP(A27,[1]TDSheet!$A:$Z,26,0)</f>
        <v>2.2000000000000002</v>
      </c>
      <c r="Z27" s="3">
        <f>VLOOKUP(A27,[1]TDSheet!$A:$O,15,0)</f>
        <v>12.8</v>
      </c>
      <c r="AB27" s="3">
        <f t="shared" si="6"/>
        <v>0</v>
      </c>
      <c r="AC27" s="3">
        <f t="shared" si="7"/>
        <v>0</v>
      </c>
    </row>
    <row r="28" spans="1:29" ht="11.1" customHeight="1" outlineLevel="2" x14ac:dyDescent="0.2">
      <c r="A28" s="7" t="s">
        <v>78</v>
      </c>
      <c r="B28" s="7" t="s">
        <v>20</v>
      </c>
      <c r="C28" s="8"/>
      <c r="D28" s="8"/>
      <c r="E28" s="8"/>
      <c r="F28" s="8">
        <v>-6</v>
      </c>
      <c r="G28" s="13">
        <v>0</v>
      </c>
      <c r="J28" s="3">
        <f t="shared" si="2"/>
        <v>0</v>
      </c>
      <c r="O28" s="3">
        <f t="shared" si="3"/>
        <v>0</v>
      </c>
      <c r="P28" s="14"/>
      <c r="Q28" s="14"/>
      <c r="R28" s="14"/>
      <c r="S28" s="14"/>
      <c r="T28" s="3" t="e">
        <f t="shared" si="4"/>
        <v>#DIV/0!</v>
      </c>
      <c r="U28" s="3" t="e">
        <f t="shared" si="5"/>
        <v>#DIV/0!</v>
      </c>
      <c r="X28" s="3">
        <v>0</v>
      </c>
      <c r="Y28" s="3">
        <v>0</v>
      </c>
      <c r="Z28" s="3">
        <v>0</v>
      </c>
      <c r="AB28" s="3">
        <v>0</v>
      </c>
      <c r="AC28" s="3">
        <f t="shared" si="7"/>
        <v>0</v>
      </c>
    </row>
    <row r="29" spans="1:29" ht="11.1" customHeight="1" outlineLevel="2" x14ac:dyDescent="0.2">
      <c r="A29" s="7" t="s">
        <v>79</v>
      </c>
      <c r="B29" s="7" t="s">
        <v>20</v>
      </c>
      <c r="C29" s="8">
        <v>-672</v>
      </c>
      <c r="D29" s="8">
        <v>1164</v>
      </c>
      <c r="E29" s="8">
        <v>1110</v>
      </c>
      <c r="F29" s="8">
        <v>-635</v>
      </c>
      <c r="G29" s="13">
        <f>VLOOKUP(A29,[1]TDSheet!$A:$G,7,0)</f>
        <v>0.42</v>
      </c>
      <c r="J29" s="3">
        <f t="shared" si="2"/>
        <v>6</v>
      </c>
      <c r="K29" s="3">
        <f>VLOOKUP(A29,[2]TDSheet!$A:$G,6,0)</f>
        <v>1104</v>
      </c>
      <c r="L29" s="3">
        <v>1500</v>
      </c>
      <c r="O29" s="3">
        <f t="shared" si="3"/>
        <v>1.2</v>
      </c>
      <c r="P29" s="14"/>
      <c r="Q29" s="14"/>
      <c r="R29" s="14"/>
      <c r="S29" s="14"/>
      <c r="T29" s="3">
        <f t="shared" si="4"/>
        <v>720.83333333333337</v>
      </c>
      <c r="U29" s="3">
        <f t="shared" si="5"/>
        <v>720.83333333333337</v>
      </c>
      <c r="X29" s="3">
        <f>VLOOKUP(A29,[1]TDSheet!$A:$Y,25,0)</f>
        <v>89.4</v>
      </c>
      <c r="Y29" s="3">
        <f>VLOOKUP(A29,[1]TDSheet!$A:$Z,26,0)</f>
        <v>57.4</v>
      </c>
      <c r="Z29" s="3">
        <f>VLOOKUP(A29,[1]TDSheet!$A:$O,15,0)</f>
        <v>28.6</v>
      </c>
      <c r="AA29" s="15" t="s">
        <v>128</v>
      </c>
      <c r="AB29" s="3">
        <f t="shared" si="6"/>
        <v>0</v>
      </c>
      <c r="AC29" s="3">
        <f t="shared" si="7"/>
        <v>0</v>
      </c>
    </row>
    <row r="30" spans="1:29" ht="11.1" customHeight="1" outlineLevel="2" x14ac:dyDescent="0.2">
      <c r="A30" s="7" t="s">
        <v>80</v>
      </c>
      <c r="B30" s="7" t="s">
        <v>20</v>
      </c>
      <c r="C30" s="8">
        <v>-121</v>
      </c>
      <c r="D30" s="8">
        <v>200</v>
      </c>
      <c r="E30" s="8">
        <v>200</v>
      </c>
      <c r="F30" s="8">
        <v>-121</v>
      </c>
      <c r="G30" s="13">
        <f>VLOOKUP(A30,[1]TDSheet!$A:$G,7,0)</f>
        <v>0</v>
      </c>
      <c r="J30" s="3">
        <f t="shared" si="2"/>
        <v>0</v>
      </c>
      <c r="K30" s="3">
        <f>VLOOKUP(A30,[2]TDSheet!$A:$G,6,0)</f>
        <v>200</v>
      </c>
      <c r="O30" s="3">
        <f t="shared" si="3"/>
        <v>0</v>
      </c>
      <c r="P30" s="14"/>
      <c r="Q30" s="14"/>
      <c r="R30" s="14"/>
      <c r="S30" s="14"/>
      <c r="T30" s="3" t="e">
        <f t="shared" si="4"/>
        <v>#DIV/0!</v>
      </c>
      <c r="U30" s="3" t="e">
        <f t="shared" si="5"/>
        <v>#DIV/0!</v>
      </c>
      <c r="X30" s="3">
        <f>VLOOKUP(A30,[1]TDSheet!$A:$Y,25,0)</f>
        <v>0</v>
      </c>
      <c r="Y30" s="3">
        <f>VLOOKUP(A30,[1]TDSheet!$A:$Z,26,0)</f>
        <v>0</v>
      </c>
      <c r="Z30" s="3">
        <f>VLOOKUP(A30,[1]TDSheet!$A:$O,15,0)</f>
        <v>0.2</v>
      </c>
      <c r="AB30" s="3">
        <f t="shared" si="6"/>
        <v>0</v>
      </c>
      <c r="AC30" s="3">
        <f t="shared" si="7"/>
        <v>0</v>
      </c>
    </row>
    <row r="31" spans="1:29" ht="11.1" customHeight="1" outlineLevel="2" x14ac:dyDescent="0.2">
      <c r="A31" s="7" t="s">
        <v>81</v>
      </c>
      <c r="B31" s="7" t="s">
        <v>20</v>
      </c>
      <c r="C31" s="8">
        <v>63</v>
      </c>
      <c r="D31" s="8"/>
      <c r="E31" s="8"/>
      <c r="F31" s="8">
        <v>62</v>
      </c>
      <c r="G31" s="13">
        <f>VLOOKUP(A31,[1]TDSheet!$A:$G,7,0)</f>
        <v>0</v>
      </c>
      <c r="J31" s="3">
        <f t="shared" si="2"/>
        <v>0</v>
      </c>
      <c r="O31" s="3">
        <f t="shared" si="3"/>
        <v>0</v>
      </c>
      <c r="P31" s="14"/>
      <c r="Q31" s="14"/>
      <c r="R31" s="14"/>
      <c r="S31" s="14"/>
      <c r="T31" s="3" t="e">
        <f t="shared" si="4"/>
        <v>#DIV/0!</v>
      </c>
      <c r="U31" s="3" t="e">
        <f t="shared" si="5"/>
        <v>#DIV/0!</v>
      </c>
      <c r="X31" s="3">
        <f>VLOOKUP(A31,[1]TDSheet!$A:$Y,25,0)</f>
        <v>1.6</v>
      </c>
      <c r="Y31" s="3">
        <f>VLOOKUP(A31,[1]TDSheet!$A:$Z,26,0)</f>
        <v>0.2</v>
      </c>
      <c r="Z31" s="3">
        <f>VLOOKUP(A31,[1]TDSheet!$A:$O,15,0)</f>
        <v>0</v>
      </c>
      <c r="AB31" s="3">
        <f t="shared" si="6"/>
        <v>0</v>
      </c>
      <c r="AC31" s="3">
        <f t="shared" si="7"/>
        <v>0</v>
      </c>
    </row>
    <row r="32" spans="1:29" ht="11.1" customHeight="1" outlineLevel="2" x14ac:dyDescent="0.2">
      <c r="A32" s="7" t="s">
        <v>82</v>
      </c>
      <c r="B32" s="7" t="s">
        <v>20</v>
      </c>
      <c r="C32" s="8">
        <v>-84</v>
      </c>
      <c r="D32" s="8">
        <v>180</v>
      </c>
      <c r="E32" s="8">
        <v>180</v>
      </c>
      <c r="F32" s="8">
        <v>-84</v>
      </c>
      <c r="G32" s="13">
        <f>VLOOKUP(A32,[1]TDSheet!$A:$G,7,0)</f>
        <v>0</v>
      </c>
      <c r="J32" s="3">
        <f t="shared" si="2"/>
        <v>0</v>
      </c>
      <c r="K32" s="3">
        <f>VLOOKUP(A32,[2]TDSheet!$A:$G,6,0)</f>
        <v>180</v>
      </c>
      <c r="O32" s="3">
        <f t="shared" si="3"/>
        <v>0</v>
      </c>
      <c r="P32" s="14"/>
      <c r="Q32" s="14"/>
      <c r="R32" s="14"/>
      <c r="S32" s="14"/>
      <c r="T32" s="3" t="e">
        <f t="shared" si="4"/>
        <v>#DIV/0!</v>
      </c>
      <c r="U32" s="3" t="e">
        <f t="shared" si="5"/>
        <v>#DIV/0!</v>
      </c>
      <c r="X32" s="3">
        <f>VLOOKUP(A32,[1]TDSheet!$A:$Y,25,0)</f>
        <v>0</v>
      </c>
      <c r="Y32" s="3">
        <f>VLOOKUP(A32,[1]TDSheet!$A:$Z,26,0)</f>
        <v>0</v>
      </c>
      <c r="Z32" s="3">
        <f>VLOOKUP(A32,[1]TDSheet!$A:$O,15,0)</f>
        <v>0</v>
      </c>
      <c r="AB32" s="3">
        <f t="shared" si="6"/>
        <v>0</v>
      </c>
      <c r="AC32" s="3">
        <f t="shared" si="7"/>
        <v>0</v>
      </c>
    </row>
    <row r="33" spans="1:29" ht="11.1" customHeight="1" outlineLevel="2" x14ac:dyDescent="0.2">
      <c r="A33" s="7" t="s">
        <v>83</v>
      </c>
      <c r="B33" s="7" t="s">
        <v>20</v>
      </c>
      <c r="C33" s="8">
        <v>-98</v>
      </c>
      <c r="D33" s="8">
        <v>200</v>
      </c>
      <c r="E33" s="8">
        <v>200</v>
      </c>
      <c r="F33" s="8">
        <v>-98</v>
      </c>
      <c r="G33" s="13">
        <f>VLOOKUP(A33,[1]TDSheet!$A:$G,7,0)</f>
        <v>0</v>
      </c>
      <c r="J33" s="3">
        <f t="shared" si="2"/>
        <v>0</v>
      </c>
      <c r="K33" s="3">
        <f>VLOOKUP(A33,[2]TDSheet!$A:$G,6,0)</f>
        <v>200</v>
      </c>
      <c r="O33" s="3">
        <f t="shared" si="3"/>
        <v>0</v>
      </c>
      <c r="P33" s="14"/>
      <c r="Q33" s="14"/>
      <c r="R33" s="14"/>
      <c r="S33" s="14"/>
      <c r="T33" s="3" t="e">
        <f t="shared" si="4"/>
        <v>#DIV/0!</v>
      </c>
      <c r="U33" s="3" t="e">
        <f t="shared" si="5"/>
        <v>#DIV/0!</v>
      </c>
      <c r="X33" s="3">
        <f>VLOOKUP(A33,[1]TDSheet!$A:$Y,25,0)</f>
        <v>0</v>
      </c>
      <c r="Y33" s="3">
        <f>VLOOKUP(A33,[1]TDSheet!$A:$Z,26,0)</f>
        <v>0.2</v>
      </c>
      <c r="Z33" s="3">
        <f>VLOOKUP(A33,[1]TDSheet!$A:$O,15,0)</f>
        <v>1.6</v>
      </c>
      <c r="AB33" s="3">
        <f t="shared" si="6"/>
        <v>0</v>
      </c>
      <c r="AC33" s="3">
        <f t="shared" si="7"/>
        <v>0</v>
      </c>
    </row>
    <row r="34" spans="1:29" ht="11.1" customHeight="1" outlineLevel="2" x14ac:dyDescent="0.2">
      <c r="A34" s="7" t="s">
        <v>84</v>
      </c>
      <c r="B34" s="7" t="s">
        <v>20</v>
      </c>
      <c r="C34" s="8">
        <v>-147</v>
      </c>
      <c r="D34" s="8">
        <v>54</v>
      </c>
      <c r="E34" s="8">
        <v>54</v>
      </c>
      <c r="F34" s="8">
        <v>-147</v>
      </c>
      <c r="G34" s="13">
        <f>VLOOKUP(A34,[1]TDSheet!$A:$G,7,0)</f>
        <v>0</v>
      </c>
      <c r="J34" s="3">
        <f t="shared" si="2"/>
        <v>0</v>
      </c>
      <c r="K34" s="3">
        <f>VLOOKUP(A34,[2]TDSheet!$A:$G,6,0)</f>
        <v>54</v>
      </c>
      <c r="O34" s="3">
        <f t="shared" si="3"/>
        <v>0</v>
      </c>
      <c r="P34" s="14"/>
      <c r="Q34" s="14"/>
      <c r="R34" s="14"/>
      <c r="S34" s="14"/>
      <c r="T34" s="3" t="e">
        <f t="shared" si="4"/>
        <v>#DIV/0!</v>
      </c>
      <c r="U34" s="3" t="e">
        <f t="shared" si="5"/>
        <v>#DIV/0!</v>
      </c>
      <c r="X34" s="3">
        <f>VLOOKUP(A34,[1]TDSheet!$A:$Y,25,0)</f>
        <v>0</v>
      </c>
      <c r="Y34" s="3">
        <f>VLOOKUP(A34,[1]TDSheet!$A:$Z,26,0)</f>
        <v>0.4</v>
      </c>
      <c r="Z34" s="3">
        <f>VLOOKUP(A34,[1]TDSheet!$A:$O,15,0)</f>
        <v>1.8</v>
      </c>
      <c r="AB34" s="3">
        <f t="shared" si="6"/>
        <v>0</v>
      </c>
      <c r="AC34" s="3">
        <f t="shared" si="7"/>
        <v>0</v>
      </c>
    </row>
    <row r="35" spans="1:29" ht="11.1" customHeight="1" outlineLevel="2" x14ac:dyDescent="0.2">
      <c r="A35" s="7" t="s">
        <v>85</v>
      </c>
      <c r="B35" s="7" t="s">
        <v>20</v>
      </c>
      <c r="C35" s="8">
        <v>-139</v>
      </c>
      <c r="D35" s="8">
        <v>78</v>
      </c>
      <c r="E35" s="8">
        <v>78</v>
      </c>
      <c r="F35" s="8">
        <v>-139</v>
      </c>
      <c r="G35" s="13">
        <f>VLOOKUP(A35,[1]TDSheet!$A:$G,7,0)</f>
        <v>0</v>
      </c>
      <c r="J35" s="3">
        <f t="shared" si="2"/>
        <v>0</v>
      </c>
      <c r="K35" s="3">
        <f>VLOOKUP(A35,[2]TDSheet!$A:$G,6,0)</f>
        <v>78</v>
      </c>
      <c r="O35" s="3">
        <f t="shared" si="3"/>
        <v>0</v>
      </c>
      <c r="P35" s="14"/>
      <c r="Q35" s="14"/>
      <c r="R35" s="14"/>
      <c r="S35" s="14"/>
      <c r="T35" s="3" t="e">
        <f t="shared" si="4"/>
        <v>#DIV/0!</v>
      </c>
      <c r="U35" s="3" t="e">
        <f t="shared" si="5"/>
        <v>#DIV/0!</v>
      </c>
      <c r="X35" s="3">
        <f>VLOOKUP(A35,[1]TDSheet!$A:$Y,25,0)</f>
        <v>0</v>
      </c>
      <c r="Y35" s="3">
        <f>VLOOKUP(A35,[1]TDSheet!$A:$Z,26,0)</f>
        <v>0</v>
      </c>
      <c r="Z35" s="3">
        <f>VLOOKUP(A35,[1]TDSheet!$A:$O,15,0)</f>
        <v>0.2</v>
      </c>
      <c r="AB35" s="3">
        <f t="shared" si="6"/>
        <v>0</v>
      </c>
      <c r="AC35" s="3">
        <f t="shared" si="7"/>
        <v>0</v>
      </c>
    </row>
    <row r="36" spans="1:29" ht="11.1" customHeight="1" outlineLevel="2" x14ac:dyDescent="0.2">
      <c r="A36" s="7" t="s">
        <v>86</v>
      </c>
      <c r="B36" s="7" t="s">
        <v>20</v>
      </c>
      <c r="C36" s="8">
        <v>-156</v>
      </c>
      <c r="D36" s="8">
        <v>72</v>
      </c>
      <c r="E36" s="8">
        <v>72</v>
      </c>
      <c r="F36" s="8">
        <v>-158</v>
      </c>
      <c r="G36" s="13">
        <f>VLOOKUP(A36,[1]TDSheet!$A:$G,7,0)</f>
        <v>0</v>
      </c>
      <c r="J36" s="3">
        <f t="shared" si="2"/>
        <v>0</v>
      </c>
      <c r="K36" s="3">
        <f>VLOOKUP(A36,[2]TDSheet!$A:$G,6,0)</f>
        <v>72</v>
      </c>
      <c r="O36" s="3">
        <f t="shared" si="3"/>
        <v>0</v>
      </c>
      <c r="P36" s="14"/>
      <c r="Q36" s="14"/>
      <c r="R36" s="14"/>
      <c r="S36" s="14"/>
      <c r="T36" s="3" t="e">
        <f t="shared" si="4"/>
        <v>#DIV/0!</v>
      </c>
      <c r="U36" s="3" t="e">
        <f t="shared" si="5"/>
        <v>#DIV/0!</v>
      </c>
      <c r="X36" s="3">
        <f>VLOOKUP(A36,[1]TDSheet!$A:$Y,25,0)</f>
        <v>0</v>
      </c>
      <c r="Y36" s="3">
        <f>VLOOKUP(A36,[1]TDSheet!$A:$Z,26,0)</f>
        <v>1.4</v>
      </c>
      <c r="Z36" s="3">
        <f>VLOOKUP(A36,[1]TDSheet!$A:$O,15,0)</f>
        <v>1.6</v>
      </c>
      <c r="AB36" s="3">
        <f t="shared" si="6"/>
        <v>0</v>
      </c>
      <c r="AC36" s="3">
        <f t="shared" si="7"/>
        <v>0</v>
      </c>
    </row>
    <row r="37" spans="1:29" ht="11.1" customHeight="1" outlineLevel="2" x14ac:dyDescent="0.2">
      <c r="A37" s="7" t="s">
        <v>34</v>
      </c>
      <c r="B37" s="7" t="s">
        <v>9</v>
      </c>
      <c r="C37" s="8">
        <v>1215.0029999999999</v>
      </c>
      <c r="D37" s="8">
        <v>1157.913</v>
      </c>
      <c r="E37" s="8">
        <v>1278.383</v>
      </c>
      <c r="F37" s="8">
        <v>708.65599999999995</v>
      </c>
      <c r="G37" s="13">
        <f>VLOOKUP(A37,[1]TDSheet!$A:$G,7,0)</f>
        <v>1</v>
      </c>
      <c r="J37" s="3">
        <f t="shared" si="2"/>
        <v>1278.383</v>
      </c>
      <c r="L37" s="3">
        <v>1504</v>
      </c>
      <c r="N37" s="3">
        <v>659</v>
      </c>
      <c r="O37" s="3">
        <f t="shared" si="3"/>
        <v>255.67660000000001</v>
      </c>
      <c r="P37" s="14"/>
      <c r="Q37" s="14"/>
      <c r="R37" s="14"/>
      <c r="S37" s="14"/>
      <c r="T37" s="3">
        <f t="shared" si="4"/>
        <v>11.231594913261517</v>
      </c>
      <c r="U37" s="3">
        <f t="shared" si="5"/>
        <v>11.231594913261517</v>
      </c>
      <c r="X37" s="3">
        <f>VLOOKUP(A37,[1]TDSheet!$A:$Y,25,0)</f>
        <v>224.26900000000001</v>
      </c>
      <c r="Y37" s="3">
        <f>VLOOKUP(A37,[1]TDSheet!$A:$Z,26,0)</f>
        <v>251.98719999999997</v>
      </c>
      <c r="Z37" s="3">
        <f>VLOOKUP(A37,[1]TDSheet!$A:$O,15,0)</f>
        <v>182.97499999999999</v>
      </c>
      <c r="AA37" s="15" t="s">
        <v>128</v>
      </c>
      <c r="AB37" s="3">
        <f t="shared" si="6"/>
        <v>0</v>
      </c>
      <c r="AC37" s="3">
        <f t="shared" si="7"/>
        <v>0</v>
      </c>
    </row>
    <row r="38" spans="1:29" ht="11.1" customHeight="1" outlineLevel="2" x14ac:dyDescent="0.2">
      <c r="A38" s="7" t="s">
        <v>35</v>
      </c>
      <c r="B38" s="7" t="s">
        <v>9</v>
      </c>
      <c r="C38" s="8">
        <v>2977.8110000000001</v>
      </c>
      <c r="D38" s="8">
        <v>3153.15</v>
      </c>
      <c r="E38" s="8">
        <v>2556.8130000000001</v>
      </c>
      <c r="F38" s="8">
        <v>3256.317</v>
      </c>
      <c r="G38" s="13">
        <f>VLOOKUP(A38,[1]TDSheet!$A:$G,7,0)</f>
        <v>1</v>
      </c>
      <c r="J38" s="3">
        <f t="shared" si="2"/>
        <v>2556.8130000000001</v>
      </c>
      <c r="L38" s="3">
        <v>1454</v>
      </c>
      <c r="N38" s="3">
        <v>1454</v>
      </c>
      <c r="O38" s="3">
        <f t="shared" si="3"/>
        <v>511.36260000000004</v>
      </c>
      <c r="P38" s="14">
        <v>300</v>
      </c>
      <c r="Q38" s="14">
        <v>1400</v>
      </c>
      <c r="R38" s="14"/>
      <c r="S38" s="14"/>
      <c r="T38" s="3">
        <f t="shared" si="4"/>
        <v>15.379139968390335</v>
      </c>
      <c r="U38" s="3">
        <f t="shared" si="5"/>
        <v>12.054688786391495</v>
      </c>
      <c r="X38" s="3">
        <f>VLOOKUP(A38,[1]TDSheet!$A:$Y,25,0)</f>
        <v>521.61559999999997</v>
      </c>
      <c r="Y38" s="3">
        <f>VLOOKUP(A38,[1]TDSheet!$A:$Z,26,0)</f>
        <v>636.93560000000002</v>
      </c>
      <c r="Z38" s="3">
        <f>VLOOKUP(A38,[1]TDSheet!$A:$O,15,0)</f>
        <v>530.9674</v>
      </c>
      <c r="AA38" s="15" t="s">
        <v>128</v>
      </c>
      <c r="AB38" s="3">
        <f t="shared" si="6"/>
        <v>300</v>
      </c>
      <c r="AC38" s="3">
        <f t="shared" si="7"/>
        <v>1400</v>
      </c>
    </row>
    <row r="39" spans="1:29" ht="11.1" customHeight="1" outlineLevel="2" x14ac:dyDescent="0.2">
      <c r="A39" s="7" t="s">
        <v>36</v>
      </c>
      <c r="B39" s="7" t="s">
        <v>9</v>
      </c>
      <c r="C39" s="8">
        <v>155.47900000000001</v>
      </c>
      <c r="D39" s="8">
        <v>53.182000000000002</v>
      </c>
      <c r="E39" s="8">
        <v>35.198</v>
      </c>
      <c r="F39" s="8">
        <v>173.46299999999999</v>
      </c>
      <c r="G39" s="13">
        <f>VLOOKUP(A39,[1]TDSheet!$A:$G,7,0)</f>
        <v>1</v>
      </c>
      <c r="J39" s="3">
        <f t="shared" si="2"/>
        <v>35.198</v>
      </c>
      <c r="O39" s="3">
        <f t="shared" si="3"/>
        <v>7.0396000000000001</v>
      </c>
      <c r="P39" s="14"/>
      <c r="Q39" s="14"/>
      <c r="R39" s="14"/>
      <c r="S39" s="14"/>
      <c r="T39" s="3">
        <f t="shared" si="4"/>
        <v>24.641030740382977</v>
      </c>
      <c r="U39" s="3">
        <f t="shared" si="5"/>
        <v>24.641030740382977</v>
      </c>
      <c r="X39" s="3">
        <f>VLOOKUP(A39,[1]TDSheet!$A:$Y,25,0)</f>
        <v>4.6107999999999993</v>
      </c>
      <c r="Y39" s="3">
        <f>VLOOKUP(A39,[1]TDSheet!$A:$Z,26,0)</f>
        <v>13.078999999999999</v>
      </c>
      <c r="Z39" s="3">
        <f>VLOOKUP(A39,[1]TDSheet!$A:$O,15,0)</f>
        <v>3.0051999999999999</v>
      </c>
      <c r="AB39" s="3">
        <f t="shared" si="6"/>
        <v>0</v>
      </c>
      <c r="AC39" s="3">
        <f t="shared" si="7"/>
        <v>0</v>
      </c>
    </row>
    <row r="40" spans="1:29" ht="11.1" customHeight="1" outlineLevel="2" x14ac:dyDescent="0.2">
      <c r="A40" s="7" t="s">
        <v>37</v>
      </c>
      <c r="B40" s="7" t="s">
        <v>9</v>
      </c>
      <c r="C40" s="8">
        <v>16.489999999999998</v>
      </c>
      <c r="D40" s="8">
        <v>1636.2349999999999</v>
      </c>
      <c r="E40" s="8">
        <v>1505.567</v>
      </c>
      <c r="F40" s="8">
        <v>130.42099999999999</v>
      </c>
      <c r="G40" s="13">
        <f>VLOOKUP(A40,[1]TDSheet!$A:$G,7,0)</f>
        <v>1</v>
      </c>
      <c r="J40" s="3">
        <f t="shared" si="2"/>
        <v>1505.567</v>
      </c>
      <c r="L40" s="3">
        <v>2400</v>
      </c>
      <c r="N40" s="3">
        <v>4302</v>
      </c>
      <c r="O40" s="3">
        <f t="shared" si="3"/>
        <v>301.11340000000001</v>
      </c>
      <c r="P40" s="14"/>
      <c r="Q40" s="14"/>
      <c r="R40" s="14"/>
      <c r="S40" s="14"/>
      <c r="T40" s="3">
        <f t="shared" si="4"/>
        <v>22.690524566492225</v>
      </c>
      <c r="U40" s="3">
        <f t="shared" si="5"/>
        <v>22.690524566492225</v>
      </c>
      <c r="X40" s="3">
        <f>VLOOKUP(A40,[1]TDSheet!$A:$Y,25,0)</f>
        <v>194.2012</v>
      </c>
      <c r="Y40" s="3">
        <f>VLOOKUP(A40,[1]TDSheet!$A:$Z,26,0)</f>
        <v>446.87459999999999</v>
      </c>
      <c r="Z40" s="3">
        <f>VLOOKUP(A40,[1]TDSheet!$A:$O,15,0)</f>
        <v>108.7192</v>
      </c>
      <c r="AA40" s="15" t="s">
        <v>128</v>
      </c>
      <c r="AB40" s="3">
        <f t="shared" si="6"/>
        <v>0</v>
      </c>
      <c r="AC40" s="3">
        <f t="shared" si="7"/>
        <v>0</v>
      </c>
    </row>
    <row r="41" spans="1:29" ht="11.1" customHeight="1" outlineLevel="2" x14ac:dyDescent="0.2">
      <c r="A41" s="7" t="s">
        <v>38</v>
      </c>
      <c r="B41" s="7" t="s">
        <v>9</v>
      </c>
      <c r="C41" s="8">
        <v>10771.362999999999</v>
      </c>
      <c r="D41" s="8">
        <v>5836.49</v>
      </c>
      <c r="E41" s="8">
        <v>3620.2820000000002</v>
      </c>
      <c r="F41" s="8">
        <v>12482.78</v>
      </c>
      <c r="G41" s="13">
        <f>VLOOKUP(A41,[1]TDSheet!$A:$G,7,0)</f>
        <v>1</v>
      </c>
      <c r="J41" s="3">
        <f t="shared" si="2"/>
        <v>3620.2820000000002</v>
      </c>
      <c r="O41" s="3">
        <f t="shared" si="3"/>
        <v>724.05640000000005</v>
      </c>
      <c r="P41" s="14"/>
      <c r="Q41" s="14"/>
      <c r="R41" s="14"/>
      <c r="S41" s="14"/>
      <c r="T41" s="3">
        <f t="shared" si="4"/>
        <v>17.240065829126017</v>
      </c>
      <c r="U41" s="3">
        <f t="shared" si="5"/>
        <v>17.240065829126017</v>
      </c>
      <c r="X41" s="3">
        <f>VLOOKUP(A41,[1]TDSheet!$A:$Y,25,0)</f>
        <v>380.23020000000002</v>
      </c>
      <c r="Y41" s="3">
        <f>VLOOKUP(A41,[1]TDSheet!$A:$Z,26,0)</f>
        <v>1271.2822000000001</v>
      </c>
      <c r="Z41" s="3">
        <f>VLOOKUP(A41,[1]TDSheet!$A:$O,15,0)</f>
        <v>645.35479999999995</v>
      </c>
      <c r="AB41" s="3">
        <f t="shared" si="6"/>
        <v>0</v>
      </c>
      <c r="AC41" s="3">
        <f t="shared" si="7"/>
        <v>0</v>
      </c>
    </row>
    <row r="42" spans="1:29" ht="11.1" customHeight="1" outlineLevel="2" x14ac:dyDescent="0.2">
      <c r="A42" s="7" t="s">
        <v>39</v>
      </c>
      <c r="B42" s="7" t="s">
        <v>9</v>
      </c>
      <c r="C42" s="8">
        <v>17.373000000000001</v>
      </c>
      <c r="D42" s="8"/>
      <c r="E42" s="8">
        <v>5.2809999999999997</v>
      </c>
      <c r="F42" s="8">
        <v>0.107</v>
      </c>
      <c r="G42" s="13">
        <f>VLOOKUP(A42,[1]TDSheet!$A:$G,7,0)</f>
        <v>0</v>
      </c>
      <c r="J42" s="3">
        <f t="shared" si="2"/>
        <v>5.2809999999999997</v>
      </c>
      <c r="O42" s="3">
        <f t="shared" si="3"/>
        <v>1.0562</v>
      </c>
      <c r="P42" s="14"/>
      <c r="Q42" s="14"/>
      <c r="R42" s="14"/>
      <c r="S42" s="14"/>
      <c r="T42" s="3">
        <f t="shared" si="4"/>
        <v>0.10130657072524142</v>
      </c>
      <c r="U42" s="3">
        <f t="shared" si="5"/>
        <v>0.10130657072524142</v>
      </c>
      <c r="X42" s="3">
        <f>VLOOKUP(A42,[1]TDSheet!$A:$Y,25,0)</f>
        <v>14.728200000000001</v>
      </c>
      <c r="Y42" s="3">
        <f>VLOOKUP(A42,[1]TDSheet!$A:$Z,26,0)</f>
        <v>22.571000000000002</v>
      </c>
      <c r="Z42" s="3">
        <f>VLOOKUP(A42,[1]TDSheet!$A:$O,15,0)</f>
        <v>15.6846</v>
      </c>
      <c r="AB42" s="3">
        <f t="shared" si="6"/>
        <v>0</v>
      </c>
      <c r="AC42" s="3">
        <f t="shared" si="7"/>
        <v>0</v>
      </c>
    </row>
    <row r="43" spans="1:29" ht="11.1" customHeight="1" outlineLevel="2" x14ac:dyDescent="0.2">
      <c r="A43" s="7" t="s">
        <v>40</v>
      </c>
      <c r="B43" s="7" t="s">
        <v>9</v>
      </c>
      <c r="C43" s="8">
        <v>715.31100000000004</v>
      </c>
      <c r="D43" s="8">
        <v>200.983</v>
      </c>
      <c r="E43" s="8">
        <v>229.75899999999999</v>
      </c>
      <c r="F43" s="8">
        <v>601.33399999999995</v>
      </c>
      <c r="G43" s="13">
        <f>VLOOKUP(A43,[1]TDSheet!$A:$G,7,0)</f>
        <v>1</v>
      </c>
      <c r="J43" s="3">
        <f t="shared" si="2"/>
        <v>229.75899999999999</v>
      </c>
      <c r="N43" s="3">
        <v>1006</v>
      </c>
      <c r="O43" s="3">
        <f t="shared" si="3"/>
        <v>45.951799999999999</v>
      </c>
      <c r="P43" s="14"/>
      <c r="Q43" s="14"/>
      <c r="R43" s="14"/>
      <c r="S43" s="14"/>
      <c r="T43" s="3">
        <f t="shared" si="4"/>
        <v>34.978695067440228</v>
      </c>
      <c r="U43" s="3">
        <f t="shared" si="5"/>
        <v>34.978695067440228</v>
      </c>
      <c r="X43" s="3">
        <f>VLOOKUP(A43,[1]TDSheet!$A:$Y,25,0)</f>
        <v>15.644200000000001</v>
      </c>
      <c r="Y43" s="3">
        <f>VLOOKUP(A43,[1]TDSheet!$A:$Z,26,0)</f>
        <v>65.174199999999999</v>
      </c>
      <c r="Z43" s="3">
        <f>VLOOKUP(A43,[1]TDSheet!$A:$O,15,0)</f>
        <v>0.17299999999999999</v>
      </c>
      <c r="AB43" s="3">
        <f t="shared" si="6"/>
        <v>0</v>
      </c>
      <c r="AC43" s="3">
        <f t="shared" si="7"/>
        <v>0</v>
      </c>
    </row>
    <row r="44" spans="1:29" ht="11.1" customHeight="1" outlineLevel="2" x14ac:dyDescent="0.2">
      <c r="A44" s="7" t="s">
        <v>41</v>
      </c>
      <c r="B44" s="7" t="s">
        <v>9</v>
      </c>
      <c r="C44" s="8">
        <v>2530.0639999999999</v>
      </c>
      <c r="D44" s="8">
        <v>755.05200000000002</v>
      </c>
      <c r="E44" s="8">
        <v>1676.825</v>
      </c>
      <c r="F44" s="8">
        <v>1263.028</v>
      </c>
      <c r="G44" s="13">
        <f>VLOOKUP(A44,[1]TDSheet!$A:$G,7,0)</f>
        <v>1</v>
      </c>
      <c r="J44" s="3">
        <f t="shared" si="2"/>
        <v>1676.825</v>
      </c>
      <c r="L44" s="3">
        <v>1502</v>
      </c>
      <c r="O44" s="3">
        <f t="shared" si="3"/>
        <v>335.36500000000001</v>
      </c>
      <c r="P44" s="14"/>
      <c r="Q44" s="14">
        <v>1260</v>
      </c>
      <c r="R44" s="14"/>
      <c r="S44" s="14"/>
      <c r="T44" s="3">
        <f t="shared" si="4"/>
        <v>12.001932223100205</v>
      </c>
      <c r="U44" s="3">
        <f t="shared" si="5"/>
        <v>8.2448317504808202</v>
      </c>
      <c r="X44" s="3">
        <f>VLOOKUP(A44,[1]TDSheet!$A:$Y,25,0)</f>
        <v>361.37099999999998</v>
      </c>
      <c r="Y44" s="3">
        <f>VLOOKUP(A44,[1]TDSheet!$A:$Z,26,0)</f>
        <v>276.50020000000001</v>
      </c>
      <c r="Z44" s="3">
        <f>VLOOKUP(A44,[1]TDSheet!$A:$O,15,0)</f>
        <v>214.66480000000001</v>
      </c>
      <c r="AA44" s="15" t="s">
        <v>128</v>
      </c>
      <c r="AB44" s="3">
        <f t="shared" si="6"/>
        <v>0</v>
      </c>
      <c r="AC44" s="3">
        <f t="shared" si="7"/>
        <v>1260</v>
      </c>
    </row>
    <row r="45" spans="1:29" ht="11.1" customHeight="1" outlineLevel="2" x14ac:dyDescent="0.2">
      <c r="A45" s="7" t="s">
        <v>42</v>
      </c>
      <c r="B45" s="7" t="s">
        <v>9</v>
      </c>
      <c r="C45" s="8">
        <v>1402.5640000000001</v>
      </c>
      <c r="D45" s="8">
        <v>3520.2950000000001</v>
      </c>
      <c r="E45" s="8">
        <v>2895.6120000000001</v>
      </c>
      <c r="F45" s="8">
        <v>1641.328</v>
      </c>
      <c r="G45" s="13">
        <f>VLOOKUP(A45,[1]TDSheet!$A:$G,7,0)</f>
        <v>1</v>
      </c>
      <c r="J45" s="3">
        <f t="shared" si="2"/>
        <v>2895.6120000000001</v>
      </c>
      <c r="N45" s="18">
        <v>5353</v>
      </c>
      <c r="O45" s="3">
        <f t="shared" si="3"/>
        <v>579.12239999999997</v>
      </c>
      <c r="P45" s="14"/>
      <c r="Q45" s="14"/>
      <c r="R45" s="14"/>
      <c r="S45" s="14"/>
      <c r="T45" s="3">
        <f t="shared" si="4"/>
        <v>12.077460654258926</v>
      </c>
      <c r="U45" s="3">
        <f t="shared" si="5"/>
        <v>12.077460654258926</v>
      </c>
      <c r="X45" s="3">
        <f>VLOOKUP(A45,[1]TDSheet!$A:$Y,25,0)</f>
        <v>461.98360000000002</v>
      </c>
      <c r="Y45" s="3">
        <f>VLOOKUP(A45,[1]TDSheet!$A:$Z,26,0)</f>
        <v>786.52600000000007</v>
      </c>
      <c r="Z45" s="3">
        <f>VLOOKUP(A45,[1]TDSheet!$A:$O,15,0)</f>
        <v>383.15539999999999</v>
      </c>
      <c r="AB45" s="3">
        <f t="shared" si="6"/>
        <v>0</v>
      </c>
      <c r="AC45" s="3">
        <f t="shared" si="7"/>
        <v>0</v>
      </c>
    </row>
    <row r="46" spans="1:29" ht="11.1" customHeight="1" outlineLevel="2" x14ac:dyDescent="0.2">
      <c r="A46" s="7" t="s">
        <v>43</v>
      </c>
      <c r="B46" s="7" t="s">
        <v>9</v>
      </c>
      <c r="C46" s="8">
        <v>3130.8870000000002</v>
      </c>
      <c r="D46" s="8">
        <v>1431.0550000000001</v>
      </c>
      <c r="E46" s="8">
        <v>1565.2650000000001</v>
      </c>
      <c r="F46" s="8">
        <v>2785.6320000000001</v>
      </c>
      <c r="G46" s="13">
        <f>VLOOKUP(A46,[1]TDSheet!$A:$G,7,0)</f>
        <v>1</v>
      </c>
      <c r="J46" s="3">
        <f t="shared" si="2"/>
        <v>1565.2650000000001</v>
      </c>
      <c r="O46" s="3">
        <f t="shared" si="3"/>
        <v>313.053</v>
      </c>
      <c r="P46" s="14"/>
      <c r="Q46" s="14">
        <v>970</v>
      </c>
      <c r="R46" s="14"/>
      <c r="S46" s="14"/>
      <c r="T46" s="3">
        <f t="shared" si="4"/>
        <v>11.99679287532782</v>
      </c>
      <c r="U46" s="3">
        <f t="shared" si="5"/>
        <v>8.8982760107713386</v>
      </c>
      <c r="X46" s="3">
        <f>VLOOKUP(A46,[1]TDSheet!$A:$Y,25,0)</f>
        <v>238.82800000000003</v>
      </c>
      <c r="Y46" s="3">
        <f>VLOOKUP(A46,[1]TDSheet!$A:$Z,26,0)</f>
        <v>329.4624</v>
      </c>
      <c r="Z46" s="3">
        <f>VLOOKUP(A46,[1]TDSheet!$A:$O,15,0)</f>
        <v>104.01479999999999</v>
      </c>
      <c r="AB46" s="3">
        <f t="shared" si="6"/>
        <v>0</v>
      </c>
      <c r="AC46" s="3">
        <f t="shared" si="7"/>
        <v>970</v>
      </c>
    </row>
    <row r="47" spans="1:29" ht="11.1" customHeight="1" outlineLevel="2" x14ac:dyDescent="0.2">
      <c r="A47" s="7" t="s">
        <v>44</v>
      </c>
      <c r="B47" s="7" t="s">
        <v>9</v>
      </c>
      <c r="C47" s="8">
        <v>1657.7080000000001</v>
      </c>
      <c r="D47" s="8">
        <v>205.87700000000001</v>
      </c>
      <c r="E47" s="8">
        <v>717.01700000000005</v>
      </c>
      <c r="F47" s="8">
        <v>933.44</v>
      </c>
      <c r="G47" s="13">
        <f>VLOOKUP(A47,[1]TDSheet!$A:$G,7,0)</f>
        <v>1</v>
      </c>
      <c r="J47" s="3">
        <f t="shared" si="2"/>
        <v>717.01700000000005</v>
      </c>
      <c r="L47" s="3">
        <v>1003</v>
      </c>
      <c r="O47" s="3">
        <f t="shared" si="3"/>
        <v>143.4034</v>
      </c>
      <c r="P47" s="14"/>
      <c r="Q47" s="14"/>
      <c r="R47" s="14"/>
      <c r="S47" s="14"/>
      <c r="T47" s="3">
        <f t="shared" si="4"/>
        <v>13.503445525001499</v>
      </c>
      <c r="U47" s="3">
        <f t="shared" si="5"/>
        <v>13.503445525001499</v>
      </c>
      <c r="X47" s="3">
        <f>VLOOKUP(A47,[1]TDSheet!$A:$Y,25,0)</f>
        <v>157.91079999999999</v>
      </c>
      <c r="Y47" s="3">
        <f>VLOOKUP(A47,[1]TDSheet!$A:$Z,26,0)</f>
        <v>33.607600000000005</v>
      </c>
      <c r="Z47" s="3">
        <f>VLOOKUP(A47,[1]TDSheet!$A:$O,15,0)</f>
        <v>95.43780000000001</v>
      </c>
      <c r="AA47" s="15" t="s">
        <v>128</v>
      </c>
      <c r="AB47" s="3">
        <f t="shared" si="6"/>
        <v>0</v>
      </c>
      <c r="AC47" s="3">
        <f t="shared" si="7"/>
        <v>0</v>
      </c>
    </row>
    <row r="48" spans="1:29" ht="11.1" customHeight="1" outlineLevel="2" x14ac:dyDescent="0.2">
      <c r="A48" s="7" t="s">
        <v>45</v>
      </c>
      <c r="B48" s="7" t="s">
        <v>9</v>
      </c>
      <c r="C48" s="8">
        <v>924.95699999999999</v>
      </c>
      <c r="D48" s="8">
        <v>242.886</v>
      </c>
      <c r="E48" s="8">
        <v>790.27700000000004</v>
      </c>
      <c r="F48" s="8">
        <v>168.185</v>
      </c>
      <c r="G48" s="13">
        <f>VLOOKUP(A48,[1]TDSheet!$A:$G,7,0)</f>
        <v>1</v>
      </c>
      <c r="J48" s="3">
        <f t="shared" si="2"/>
        <v>790.27700000000004</v>
      </c>
      <c r="L48" s="3">
        <v>1204</v>
      </c>
      <c r="O48" s="3">
        <f t="shared" si="3"/>
        <v>158.05540000000002</v>
      </c>
      <c r="P48" s="14"/>
      <c r="Q48" s="14">
        <v>530</v>
      </c>
      <c r="R48" s="14"/>
      <c r="S48" s="14"/>
      <c r="T48" s="3">
        <f t="shared" si="4"/>
        <v>12.034925728573651</v>
      </c>
      <c r="U48" s="3">
        <f t="shared" si="5"/>
        <v>8.6816711102562749</v>
      </c>
      <c r="X48" s="3">
        <f>VLOOKUP(A48,[1]TDSheet!$A:$Y,25,0)</f>
        <v>225.39000000000001</v>
      </c>
      <c r="Y48" s="3">
        <f>VLOOKUP(A48,[1]TDSheet!$A:$Z,26,0)</f>
        <v>66.968400000000003</v>
      </c>
      <c r="Z48" s="3">
        <f>VLOOKUP(A48,[1]TDSheet!$A:$O,15,0)</f>
        <v>113.77940000000001</v>
      </c>
      <c r="AA48" s="15" t="s">
        <v>128</v>
      </c>
      <c r="AB48" s="3">
        <f t="shared" si="6"/>
        <v>0</v>
      </c>
      <c r="AC48" s="3">
        <f t="shared" si="7"/>
        <v>530</v>
      </c>
    </row>
    <row r="49" spans="1:29" ht="11.1" customHeight="1" outlineLevel="2" x14ac:dyDescent="0.2">
      <c r="A49" s="7" t="s">
        <v>46</v>
      </c>
      <c r="B49" s="7" t="s">
        <v>9</v>
      </c>
      <c r="C49" s="8">
        <v>19.576000000000001</v>
      </c>
      <c r="D49" s="8">
        <v>14.731</v>
      </c>
      <c r="E49" s="8">
        <v>29.28</v>
      </c>
      <c r="F49" s="8">
        <v>3.5539999999999998</v>
      </c>
      <c r="G49" s="13">
        <f>VLOOKUP(A49,[1]TDSheet!$A:$G,7,0)</f>
        <v>1</v>
      </c>
      <c r="J49" s="3">
        <f t="shared" si="2"/>
        <v>29.28</v>
      </c>
      <c r="O49" s="3">
        <f t="shared" si="3"/>
        <v>5.8559999999999999</v>
      </c>
      <c r="P49" s="14">
        <v>60</v>
      </c>
      <c r="Q49" s="14"/>
      <c r="R49" s="14"/>
      <c r="S49" s="14"/>
      <c r="T49" s="3">
        <f t="shared" si="4"/>
        <v>10.852800546448089</v>
      </c>
      <c r="U49" s="3">
        <f t="shared" si="5"/>
        <v>0.6068989071038251</v>
      </c>
      <c r="X49" s="3">
        <f>VLOOKUP(A49,[1]TDSheet!$A:$Y,25,0)</f>
        <v>3.5941999999999998</v>
      </c>
      <c r="Y49" s="3">
        <f>VLOOKUP(A49,[1]TDSheet!$A:$Z,26,0)</f>
        <v>2.6825999999999999</v>
      </c>
      <c r="Z49" s="3">
        <f>VLOOKUP(A49,[1]TDSheet!$A:$O,15,0)</f>
        <v>5.3015999999999996</v>
      </c>
      <c r="AB49" s="3">
        <f t="shared" si="6"/>
        <v>60</v>
      </c>
      <c r="AC49" s="3">
        <f t="shared" si="7"/>
        <v>0</v>
      </c>
    </row>
    <row r="50" spans="1:29" ht="11.1" customHeight="1" outlineLevel="2" x14ac:dyDescent="0.2">
      <c r="A50" s="7" t="s">
        <v>47</v>
      </c>
      <c r="B50" s="7" t="s">
        <v>9</v>
      </c>
      <c r="C50" s="8">
        <v>1203.4259999999999</v>
      </c>
      <c r="D50" s="8">
        <v>1179.79</v>
      </c>
      <c r="E50" s="8">
        <v>1367.31</v>
      </c>
      <c r="F50" s="8">
        <v>724.70799999999997</v>
      </c>
      <c r="G50" s="13">
        <f>VLOOKUP(A50,[1]TDSheet!$A:$G,7,0)</f>
        <v>1</v>
      </c>
      <c r="J50" s="3">
        <f t="shared" si="2"/>
        <v>1367.31</v>
      </c>
      <c r="L50" s="3">
        <v>2000</v>
      </c>
      <c r="O50" s="3">
        <f t="shared" si="3"/>
        <v>273.46199999999999</v>
      </c>
      <c r="P50" s="14"/>
      <c r="Q50" s="14">
        <v>560</v>
      </c>
      <c r="R50" s="14"/>
      <c r="S50" s="14"/>
      <c r="T50" s="3">
        <f t="shared" si="4"/>
        <v>12.011570163313367</v>
      </c>
      <c r="U50" s="3">
        <f t="shared" si="5"/>
        <v>9.963753647673169</v>
      </c>
      <c r="X50" s="3">
        <f>VLOOKUP(A50,[1]TDSheet!$A:$Y,25,0)</f>
        <v>268.6848</v>
      </c>
      <c r="Y50" s="3">
        <f>VLOOKUP(A50,[1]TDSheet!$A:$Z,26,0)</f>
        <v>273.44899999999996</v>
      </c>
      <c r="Z50" s="3">
        <f>VLOOKUP(A50,[1]TDSheet!$A:$O,15,0)</f>
        <v>162.5206</v>
      </c>
      <c r="AA50" s="15" t="s">
        <v>128</v>
      </c>
      <c r="AB50" s="3">
        <f t="shared" si="6"/>
        <v>0</v>
      </c>
      <c r="AC50" s="3">
        <f t="shared" si="7"/>
        <v>560</v>
      </c>
    </row>
    <row r="51" spans="1:29" ht="21.95" customHeight="1" outlineLevel="2" x14ac:dyDescent="0.2">
      <c r="A51" s="7" t="s">
        <v>48</v>
      </c>
      <c r="B51" s="7" t="s">
        <v>9</v>
      </c>
      <c r="C51" s="8">
        <v>110.318</v>
      </c>
      <c r="D51" s="8">
        <v>87.751999999999995</v>
      </c>
      <c r="E51" s="8">
        <v>78.238</v>
      </c>
      <c r="F51" s="8">
        <v>94.462999999999994</v>
      </c>
      <c r="G51" s="13">
        <f>VLOOKUP(A51,[1]TDSheet!$A:$G,7,0)</f>
        <v>1</v>
      </c>
      <c r="J51" s="3">
        <f t="shared" si="2"/>
        <v>78.238</v>
      </c>
      <c r="O51" s="3">
        <f t="shared" si="3"/>
        <v>15.647600000000001</v>
      </c>
      <c r="P51" s="14">
        <v>100</v>
      </c>
      <c r="Q51" s="14"/>
      <c r="R51" s="14"/>
      <c r="S51" s="14"/>
      <c r="T51" s="3">
        <f t="shared" si="4"/>
        <v>12.427656637439606</v>
      </c>
      <c r="U51" s="3">
        <f t="shared" si="5"/>
        <v>6.0369002275109276</v>
      </c>
      <c r="X51" s="3">
        <f>VLOOKUP(A51,[1]TDSheet!$A:$Y,25,0)</f>
        <v>12.4932</v>
      </c>
      <c r="Y51" s="3">
        <f>VLOOKUP(A51,[1]TDSheet!$A:$Z,26,0)</f>
        <v>15.4612</v>
      </c>
      <c r="Z51" s="3">
        <f>VLOOKUP(A51,[1]TDSheet!$A:$O,15,0)</f>
        <v>13.135</v>
      </c>
      <c r="AB51" s="3">
        <f t="shared" si="6"/>
        <v>100</v>
      </c>
      <c r="AC51" s="3">
        <f t="shared" si="7"/>
        <v>0</v>
      </c>
    </row>
    <row r="52" spans="1:29" ht="11.1" customHeight="1" outlineLevel="2" x14ac:dyDescent="0.2">
      <c r="A52" s="7" t="s">
        <v>49</v>
      </c>
      <c r="B52" s="7" t="s">
        <v>9</v>
      </c>
      <c r="C52" s="8">
        <v>201.244</v>
      </c>
      <c r="D52" s="8">
        <v>99.33</v>
      </c>
      <c r="E52" s="8">
        <v>58.706000000000003</v>
      </c>
      <c r="F52" s="8">
        <v>227.19300000000001</v>
      </c>
      <c r="G52" s="13">
        <f>VLOOKUP(A52,[1]TDSheet!$A:$G,7,0)</f>
        <v>1</v>
      </c>
      <c r="J52" s="3">
        <f t="shared" si="2"/>
        <v>58.706000000000003</v>
      </c>
      <c r="O52" s="3">
        <f t="shared" si="3"/>
        <v>11.741200000000001</v>
      </c>
      <c r="P52" s="14"/>
      <c r="Q52" s="14"/>
      <c r="R52" s="14"/>
      <c r="S52" s="14"/>
      <c r="T52" s="3">
        <f t="shared" si="4"/>
        <v>19.3500664327326</v>
      </c>
      <c r="U52" s="3">
        <f t="shared" si="5"/>
        <v>19.3500664327326</v>
      </c>
      <c r="X52" s="3">
        <f>VLOOKUP(A52,[1]TDSheet!$A:$Y,25,0)</f>
        <v>14.7362</v>
      </c>
      <c r="Y52" s="3">
        <f>VLOOKUP(A52,[1]TDSheet!$A:$Z,26,0)</f>
        <v>21.9556</v>
      </c>
      <c r="Z52" s="3">
        <f>VLOOKUP(A52,[1]TDSheet!$A:$O,15,0)</f>
        <v>10.318200000000001</v>
      </c>
      <c r="AB52" s="3">
        <f t="shared" si="6"/>
        <v>0</v>
      </c>
      <c r="AC52" s="3">
        <f t="shared" si="7"/>
        <v>0</v>
      </c>
    </row>
    <row r="53" spans="1:29" ht="11.1" customHeight="1" outlineLevel="2" x14ac:dyDescent="0.2">
      <c r="A53" s="7" t="s">
        <v>50</v>
      </c>
      <c r="B53" s="7" t="s">
        <v>9</v>
      </c>
      <c r="C53" s="8">
        <v>226.28</v>
      </c>
      <c r="D53" s="8">
        <v>132.01499999999999</v>
      </c>
      <c r="E53" s="8">
        <v>153.59299999999999</v>
      </c>
      <c r="F53" s="8">
        <v>190.64400000000001</v>
      </c>
      <c r="G53" s="13">
        <f>VLOOKUP(A53,[1]TDSheet!$A:$G,7,0)</f>
        <v>1</v>
      </c>
      <c r="J53" s="3">
        <f t="shared" si="2"/>
        <v>153.59299999999999</v>
      </c>
      <c r="O53" s="3">
        <f t="shared" si="3"/>
        <v>30.718599999999999</v>
      </c>
      <c r="P53" s="14">
        <v>180</v>
      </c>
      <c r="Q53" s="14"/>
      <c r="R53" s="14"/>
      <c r="S53" s="14"/>
      <c r="T53" s="3">
        <f t="shared" si="4"/>
        <v>12.065784247980051</v>
      </c>
      <c r="U53" s="3">
        <f t="shared" si="5"/>
        <v>6.2061422070016219</v>
      </c>
      <c r="X53" s="3">
        <f>VLOOKUP(A53,[1]TDSheet!$A:$Y,25,0)</f>
        <v>13.8462</v>
      </c>
      <c r="Y53" s="3">
        <f>VLOOKUP(A53,[1]TDSheet!$A:$Z,26,0)</f>
        <v>25.3216</v>
      </c>
      <c r="Z53" s="3">
        <f>VLOOKUP(A53,[1]TDSheet!$A:$O,15,0)</f>
        <v>16.312000000000001</v>
      </c>
      <c r="AB53" s="3">
        <f t="shared" si="6"/>
        <v>180</v>
      </c>
      <c r="AC53" s="3">
        <f t="shared" si="7"/>
        <v>0</v>
      </c>
    </row>
    <row r="54" spans="1:29" ht="21.95" customHeight="1" outlineLevel="2" x14ac:dyDescent="0.2">
      <c r="A54" s="7" t="s">
        <v>51</v>
      </c>
      <c r="B54" s="7" t="s">
        <v>9</v>
      </c>
      <c r="C54" s="8">
        <v>-51.277000000000001</v>
      </c>
      <c r="D54" s="8">
        <v>138.477</v>
      </c>
      <c r="E54" s="8">
        <v>139.39099999999999</v>
      </c>
      <c r="F54" s="8">
        <v>-57.232999999999997</v>
      </c>
      <c r="G54" s="13">
        <f>VLOOKUP(A54,[1]TDSheet!$A:$G,7,0)</f>
        <v>1</v>
      </c>
      <c r="J54" s="3">
        <f t="shared" si="2"/>
        <v>24.293999999999997</v>
      </c>
      <c r="K54" s="3">
        <f>VLOOKUP(A54,[2]TDSheet!$A:$G,6,0)</f>
        <v>115.09699999999999</v>
      </c>
      <c r="O54" s="3">
        <f t="shared" si="3"/>
        <v>4.8587999999999996</v>
      </c>
      <c r="P54" s="14">
        <v>70</v>
      </c>
      <c r="Q54" s="14"/>
      <c r="R54" s="14"/>
      <c r="S54" s="14"/>
      <c r="T54" s="3">
        <f t="shared" si="4"/>
        <v>2.6276035235037467</v>
      </c>
      <c r="U54" s="3">
        <f t="shared" si="5"/>
        <v>-11.77924590433852</v>
      </c>
      <c r="X54" s="3">
        <f>VLOOKUP(A54,[1]TDSheet!$A:$Y,25,0)</f>
        <v>1.726000000000002</v>
      </c>
      <c r="Y54" s="3">
        <f>VLOOKUP(A54,[1]TDSheet!$A:$Z,26,0)</f>
        <v>2.7900000000000005</v>
      </c>
      <c r="Z54" s="3">
        <f>VLOOKUP(A54,[1]TDSheet!$A:$O,15,0)</f>
        <v>1.0684</v>
      </c>
      <c r="AB54" s="3">
        <f t="shared" si="6"/>
        <v>70</v>
      </c>
      <c r="AC54" s="3">
        <f t="shared" si="7"/>
        <v>0</v>
      </c>
    </row>
    <row r="55" spans="1:29" ht="11.1" customHeight="1" outlineLevel="2" x14ac:dyDescent="0.2">
      <c r="A55" s="7" t="s">
        <v>52</v>
      </c>
      <c r="B55" s="7" t="s">
        <v>9</v>
      </c>
      <c r="C55" s="8">
        <v>590.774</v>
      </c>
      <c r="D55" s="8">
        <v>166.494</v>
      </c>
      <c r="E55" s="8">
        <v>536.91099999999994</v>
      </c>
      <c r="F55" s="8">
        <v>90.146000000000001</v>
      </c>
      <c r="G55" s="13">
        <f>VLOOKUP(A55,[1]TDSheet!$A:$G,7,0)</f>
        <v>1</v>
      </c>
      <c r="J55" s="3">
        <f t="shared" si="2"/>
        <v>536.91099999999994</v>
      </c>
      <c r="O55" s="3">
        <f t="shared" si="3"/>
        <v>107.38219999999998</v>
      </c>
      <c r="P55" s="14">
        <v>900</v>
      </c>
      <c r="Q55" s="14"/>
      <c r="R55" s="14"/>
      <c r="S55" s="14"/>
      <c r="T55" s="3">
        <f t="shared" si="4"/>
        <v>9.2207647077448609</v>
      </c>
      <c r="U55" s="3">
        <f t="shared" si="5"/>
        <v>0.83948736382752465</v>
      </c>
      <c r="X55" s="3">
        <f>VLOOKUP(A55,[1]TDSheet!$A:$Y,25,0)</f>
        <v>82.383600000000001</v>
      </c>
      <c r="Y55" s="3">
        <f>VLOOKUP(A55,[1]TDSheet!$A:$Z,26,0)</f>
        <v>46.437799999999996</v>
      </c>
      <c r="Z55" s="3">
        <f>VLOOKUP(A55,[1]TDSheet!$A:$O,15,0)</f>
        <v>75.568399999999997</v>
      </c>
      <c r="AB55" s="3">
        <f t="shared" si="6"/>
        <v>900</v>
      </c>
      <c r="AC55" s="3">
        <f t="shared" si="7"/>
        <v>0</v>
      </c>
    </row>
    <row r="56" spans="1:29" ht="11.1" customHeight="1" outlineLevel="2" x14ac:dyDescent="0.2">
      <c r="A56" s="7" t="s">
        <v>53</v>
      </c>
      <c r="B56" s="7" t="s">
        <v>9</v>
      </c>
      <c r="C56" s="8">
        <v>-3</v>
      </c>
      <c r="D56" s="8"/>
      <c r="E56" s="8"/>
      <c r="F56" s="8">
        <v>-3</v>
      </c>
      <c r="G56" s="13">
        <f>VLOOKUP(A56,[1]TDSheet!$A:$G,7,0)</f>
        <v>0</v>
      </c>
      <c r="J56" s="3">
        <f t="shared" si="2"/>
        <v>0</v>
      </c>
      <c r="O56" s="3">
        <f t="shared" si="3"/>
        <v>0</v>
      </c>
      <c r="P56" s="14"/>
      <c r="Q56" s="14"/>
      <c r="R56" s="14"/>
      <c r="S56" s="14"/>
      <c r="T56" s="3" t="e">
        <f t="shared" si="4"/>
        <v>#DIV/0!</v>
      </c>
      <c r="U56" s="3" t="e">
        <f t="shared" si="5"/>
        <v>#DIV/0!</v>
      </c>
      <c r="X56" s="3">
        <f>VLOOKUP(A56,[1]TDSheet!$A:$Y,25,0)</f>
        <v>0</v>
      </c>
      <c r="Y56" s="3">
        <f>VLOOKUP(A56,[1]TDSheet!$A:$Z,26,0)</f>
        <v>0</v>
      </c>
      <c r="Z56" s="3">
        <f>VLOOKUP(A56,[1]TDSheet!$A:$O,15,0)</f>
        <v>0.6</v>
      </c>
      <c r="AB56" s="3">
        <f t="shared" si="6"/>
        <v>0</v>
      </c>
      <c r="AC56" s="3">
        <f t="shared" si="7"/>
        <v>0</v>
      </c>
    </row>
    <row r="57" spans="1:29" ht="21.95" customHeight="1" outlineLevel="2" x14ac:dyDescent="0.2">
      <c r="A57" s="7" t="s">
        <v>54</v>
      </c>
      <c r="B57" s="7" t="s">
        <v>9</v>
      </c>
      <c r="C57" s="8">
        <v>371.41300000000001</v>
      </c>
      <c r="D57" s="8">
        <v>136.28200000000001</v>
      </c>
      <c r="E57" s="8">
        <v>73.338999999999999</v>
      </c>
      <c r="F57" s="8">
        <v>411.18</v>
      </c>
      <c r="G57" s="13">
        <f>VLOOKUP(A57,[1]TDSheet!$A:$G,7,0)</f>
        <v>1</v>
      </c>
      <c r="J57" s="3">
        <f t="shared" si="2"/>
        <v>73.338999999999999</v>
      </c>
      <c r="O57" s="3">
        <f t="shared" si="3"/>
        <v>14.6678</v>
      </c>
      <c r="P57" s="14"/>
      <c r="Q57" s="14"/>
      <c r="R57" s="14"/>
      <c r="S57" s="14"/>
      <c r="T57" s="3">
        <f t="shared" si="4"/>
        <v>28.032833826477045</v>
      </c>
      <c r="U57" s="3">
        <f t="shared" si="5"/>
        <v>28.032833826477045</v>
      </c>
      <c r="X57" s="3">
        <f>VLOOKUP(A57,[1]TDSheet!$A:$Y,25,0)</f>
        <v>4.6246</v>
      </c>
      <c r="Y57" s="3">
        <f>VLOOKUP(A57,[1]TDSheet!$A:$Z,26,0)</f>
        <v>34.817799999999998</v>
      </c>
      <c r="Z57" s="3">
        <f>VLOOKUP(A57,[1]TDSheet!$A:$O,15,0)</f>
        <v>4.6227999999999998</v>
      </c>
      <c r="AB57" s="3">
        <f t="shared" si="6"/>
        <v>0</v>
      </c>
      <c r="AC57" s="3">
        <f t="shared" si="7"/>
        <v>0</v>
      </c>
    </row>
    <row r="58" spans="1:29" ht="21.95" customHeight="1" outlineLevel="2" x14ac:dyDescent="0.2">
      <c r="A58" s="7" t="s">
        <v>55</v>
      </c>
      <c r="B58" s="7" t="s">
        <v>9</v>
      </c>
      <c r="C58" s="8">
        <v>67.716999999999999</v>
      </c>
      <c r="D58" s="8">
        <v>2355.5949999999998</v>
      </c>
      <c r="E58" s="8">
        <v>2223.2350000000001</v>
      </c>
      <c r="F58" s="8">
        <v>184.59200000000001</v>
      </c>
      <c r="G58" s="13">
        <f>VLOOKUP(A58,[1]TDSheet!$A:$G,7,0)</f>
        <v>1</v>
      </c>
      <c r="J58" s="3">
        <f t="shared" si="2"/>
        <v>2223.2350000000001</v>
      </c>
      <c r="N58" s="3">
        <f>3031+1870</f>
        <v>4901</v>
      </c>
      <c r="O58" s="3">
        <f t="shared" si="3"/>
        <v>444.64700000000005</v>
      </c>
      <c r="P58" s="14">
        <v>300</v>
      </c>
      <c r="Q58" s="14"/>
      <c r="R58" s="14"/>
      <c r="S58" s="14"/>
      <c r="T58" s="3">
        <f t="shared" si="4"/>
        <v>12.112061927776415</v>
      </c>
      <c r="U58" s="3">
        <f t="shared" si="5"/>
        <v>11.437369418887339</v>
      </c>
      <c r="X58" s="3">
        <f>VLOOKUP(A58,[1]TDSheet!$A:$Y,25,0)</f>
        <v>281.03219999999999</v>
      </c>
      <c r="Y58" s="3">
        <f>VLOOKUP(A58,[1]TDSheet!$A:$Z,26,0)</f>
        <v>570.83240000000001</v>
      </c>
      <c r="Z58" s="3">
        <f>VLOOKUP(A58,[1]TDSheet!$A:$O,15,0)</f>
        <v>256.6266</v>
      </c>
      <c r="AB58" s="3">
        <f t="shared" si="6"/>
        <v>300</v>
      </c>
      <c r="AC58" s="3">
        <f t="shared" si="7"/>
        <v>0</v>
      </c>
    </row>
    <row r="59" spans="1:29" ht="11.1" customHeight="1" outlineLevel="2" x14ac:dyDescent="0.2">
      <c r="A59" s="7" t="s">
        <v>56</v>
      </c>
      <c r="B59" s="7" t="s">
        <v>9</v>
      </c>
      <c r="C59" s="8">
        <v>11.945</v>
      </c>
      <c r="D59" s="8">
        <v>16.585000000000001</v>
      </c>
      <c r="E59" s="8">
        <v>17.335000000000001</v>
      </c>
      <c r="F59" s="8">
        <v>6.9020000000000001</v>
      </c>
      <c r="G59" s="13">
        <f>VLOOKUP(A59,[1]TDSheet!$A:$G,7,0)</f>
        <v>1</v>
      </c>
      <c r="J59" s="3">
        <f t="shared" si="2"/>
        <v>17.335000000000001</v>
      </c>
      <c r="O59" s="3">
        <f t="shared" si="3"/>
        <v>3.4670000000000001</v>
      </c>
      <c r="P59" s="14">
        <f t="shared" ref="P59" si="8">12*O59-F59-N59-L59</f>
        <v>34.701999999999998</v>
      </c>
      <c r="Q59" s="14"/>
      <c r="R59" s="14"/>
      <c r="S59" s="14"/>
      <c r="T59" s="3">
        <f t="shared" si="4"/>
        <v>12</v>
      </c>
      <c r="U59" s="3">
        <f t="shared" si="5"/>
        <v>1.9907701182578599</v>
      </c>
      <c r="X59" s="3">
        <f>VLOOKUP(A59,[1]TDSheet!$A:$Y,25,0)</f>
        <v>-0.11599999999999999</v>
      </c>
      <c r="Y59" s="3">
        <f>VLOOKUP(A59,[1]TDSheet!$A:$Z,26,0)</f>
        <v>4.8457999999999997</v>
      </c>
      <c r="Z59" s="3">
        <f>VLOOKUP(A59,[1]TDSheet!$A:$O,15,0)</f>
        <v>0</v>
      </c>
      <c r="AB59" s="3">
        <f t="shared" si="6"/>
        <v>34.701999999999998</v>
      </c>
      <c r="AC59" s="3">
        <f t="shared" si="7"/>
        <v>0</v>
      </c>
    </row>
    <row r="60" spans="1:29" ht="21.95" customHeight="1" outlineLevel="2" x14ac:dyDescent="0.2">
      <c r="A60" s="7" t="s">
        <v>57</v>
      </c>
      <c r="B60" s="7" t="s">
        <v>9</v>
      </c>
      <c r="C60" s="8">
        <v>652.15700000000004</v>
      </c>
      <c r="D60" s="8">
        <v>86.13</v>
      </c>
      <c r="E60" s="8">
        <v>254.89099999999999</v>
      </c>
      <c r="F60" s="8">
        <v>418.53100000000001</v>
      </c>
      <c r="G60" s="13">
        <f>VLOOKUP(A60,[1]TDSheet!$A:$G,7,0)</f>
        <v>1</v>
      </c>
      <c r="J60" s="3">
        <f t="shared" si="2"/>
        <v>254.89099999999999</v>
      </c>
      <c r="O60" s="3">
        <f t="shared" si="3"/>
        <v>50.978200000000001</v>
      </c>
      <c r="P60" s="14">
        <v>200</v>
      </c>
      <c r="Q60" s="14"/>
      <c r="R60" s="14"/>
      <c r="S60" s="14"/>
      <c r="T60" s="3">
        <f t="shared" si="4"/>
        <v>12.133245191081677</v>
      </c>
      <c r="U60" s="3">
        <f t="shared" si="5"/>
        <v>8.2099995684429814</v>
      </c>
      <c r="X60" s="3">
        <f>VLOOKUP(A60,[1]TDSheet!$A:$Y,25,0)</f>
        <v>56.483199999999997</v>
      </c>
      <c r="Y60" s="3">
        <f>VLOOKUP(A60,[1]TDSheet!$A:$Z,26,0)</f>
        <v>0</v>
      </c>
      <c r="Z60" s="3">
        <f>VLOOKUP(A60,[1]TDSheet!$A:$O,15,0)</f>
        <v>37.480800000000002</v>
      </c>
      <c r="AB60" s="3">
        <f t="shared" si="6"/>
        <v>200</v>
      </c>
      <c r="AC60" s="3">
        <f t="shared" si="7"/>
        <v>0</v>
      </c>
    </row>
    <row r="61" spans="1:29" ht="11.1" customHeight="1" outlineLevel="2" x14ac:dyDescent="0.2">
      <c r="A61" s="7" t="s">
        <v>58</v>
      </c>
      <c r="B61" s="7" t="s">
        <v>9</v>
      </c>
      <c r="C61" s="8">
        <v>89.266000000000005</v>
      </c>
      <c r="D61" s="8">
        <v>64.912999999999997</v>
      </c>
      <c r="E61" s="8">
        <v>72.582999999999998</v>
      </c>
      <c r="F61" s="8">
        <v>80.888999999999996</v>
      </c>
      <c r="G61" s="13">
        <f>VLOOKUP(A61,[1]TDSheet!$A:$G,7,0)</f>
        <v>1</v>
      </c>
      <c r="J61" s="3">
        <f t="shared" si="2"/>
        <v>72.582999999999998</v>
      </c>
      <c r="O61" s="3">
        <f t="shared" si="3"/>
        <v>14.5166</v>
      </c>
      <c r="P61" s="14">
        <v>100</v>
      </c>
      <c r="Q61" s="14"/>
      <c r="R61" s="14"/>
      <c r="S61" s="14"/>
      <c r="T61" s="3">
        <f t="shared" si="4"/>
        <v>12.460837937258036</v>
      </c>
      <c r="U61" s="3">
        <f t="shared" si="5"/>
        <v>5.5721725472906876</v>
      </c>
      <c r="X61" s="3">
        <f>VLOOKUP(A61,[1]TDSheet!$A:$Y,25,0)</f>
        <v>9.8628</v>
      </c>
      <c r="Y61" s="3">
        <f>VLOOKUP(A61,[1]TDSheet!$A:$Z,26,0)</f>
        <v>14.457599999999999</v>
      </c>
      <c r="Z61" s="3">
        <f>VLOOKUP(A61,[1]TDSheet!$A:$O,15,0)</f>
        <v>6.2168000000000001</v>
      </c>
      <c r="AB61" s="3">
        <f t="shared" si="6"/>
        <v>100</v>
      </c>
      <c r="AC61" s="3">
        <f t="shared" si="7"/>
        <v>0</v>
      </c>
    </row>
    <row r="62" spans="1:29" ht="11.1" customHeight="1" outlineLevel="2" x14ac:dyDescent="0.2">
      <c r="A62" s="7" t="s">
        <v>59</v>
      </c>
      <c r="B62" s="7" t="s">
        <v>20</v>
      </c>
      <c r="C62" s="8">
        <v>222</v>
      </c>
      <c r="D62" s="8">
        <v>36</v>
      </c>
      <c r="E62" s="8">
        <v>129</v>
      </c>
      <c r="F62" s="8">
        <v>116</v>
      </c>
      <c r="G62" s="13">
        <f>VLOOKUP(A62,[1]TDSheet!$A:$G,7,0)</f>
        <v>0.35</v>
      </c>
      <c r="J62" s="3">
        <f t="shared" si="2"/>
        <v>129</v>
      </c>
      <c r="O62" s="3">
        <f t="shared" si="3"/>
        <v>25.8</v>
      </c>
      <c r="P62" s="14">
        <v>200</v>
      </c>
      <c r="Q62" s="14"/>
      <c r="R62" s="14"/>
      <c r="S62" s="14"/>
      <c r="T62" s="3">
        <f t="shared" si="4"/>
        <v>12.248062015503876</v>
      </c>
      <c r="U62" s="3">
        <f t="shared" si="5"/>
        <v>4.4961240310077519</v>
      </c>
      <c r="X62" s="3">
        <f>VLOOKUP(A62,[1]TDSheet!$A:$Y,25,0)</f>
        <v>20.2</v>
      </c>
      <c r="Y62" s="3">
        <f>VLOOKUP(A62,[1]TDSheet!$A:$Z,26,0)</f>
        <v>0.2</v>
      </c>
      <c r="Z62" s="3">
        <f>VLOOKUP(A62,[1]TDSheet!$A:$O,15,0)</f>
        <v>15.6</v>
      </c>
      <c r="AB62" s="3">
        <f t="shared" si="6"/>
        <v>70</v>
      </c>
      <c r="AC62" s="3">
        <f t="shared" si="7"/>
        <v>0</v>
      </c>
    </row>
    <row r="63" spans="1:29" ht="11.1" customHeight="1" outlineLevel="2" x14ac:dyDescent="0.2">
      <c r="A63" s="7" t="s">
        <v>87</v>
      </c>
      <c r="B63" s="7" t="s">
        <v>20</v>
      </c>
      <c r="C63" s="8">
        <v>598</v>
      </c>
      <c r="D63" s="8">
        <v>342</v>
      </c>
      <c r="E63" s="8">
        <v>616</v>
      </c>
      <c r="F63" s="8">
        <v>60</v>
      </c>
      <c r="G63" s="13">
        <f>VLOOKUP(A63,[1]TDSheet!$A:$G,7,0)</f>
        <v>0.4</v>
      </c>
      <c r="J63" s="3">
        <f t="shared" si="2"/>
        <v>616</v>
      </c>
      <c r="L63" s="3">
        <v>1400</v>
      </c>
      <c r="O63" s="3">
        <f t="shared" si="3"/>
        <v>123.2</v>
      </c>
      <c r="P63" s="14"/>
      <c r="Q63" s="14"/>
      <c r="R63" s="14"/>
      <c r="S63" s="14"/>
      <c r="T63" s="3">
        <f t="shared" si="4"/>
        <v>11.85064935064935</v>
      </c>
      <c r="U63" s="3">
        <f t="shared" si="5"/>
        <v>11.85064935064935</v>
      </c>
      <c r="X63" s="3">
        <f>VLOOKUP(A63,[1]TDSheet!$A:$Y,25,0)</f>
        <v>160.19999999999999</v>
      </c>
      <c r="Y63" s="3">
        <f>VLOOKUP(A63,[1]TDSheet!$A:$Z,26,0)</f>
        <v>121.8</v>
      </c>
      <c r="Z63" s="3">
        <f>VLOOKUP(A63,[1]TDSheet!$A:$O,15,0)</f>
        <v>147</v>
      </c>
      <c r="AA63" s="15" t="s">
        <v>128</v>
      </c>
      <c r="AB63" s="3">
        <f t="shared" si="6"/>
        <v>0</v>
      </c>
      <c r="AC63" s="3">
        <f t="shared" si="7"/>
        <v>0</v>
      </c>
    </row>
    <row r="64" spans="1:29" ht="21.95" customHeight="1" outlineLevel="2" x14ac:dyDescent="0.2">
      <c r="A64" s="7" t="s">
        <v>26</v>
      </c>
      <c r="B64" s="7" t="s">
        <v>20</v>
      </c>
      <c r="C64" s="8">
        <v>-152</v>
      </c>
      <c r="D64" s="8">
        <v>40</v>
      </c>
      <c r="E64" s="8"/>
      <c r="F64" s="8">
        <v>-112</v>
      </c>
      <c r="G64" s="13">
        <f>VLOOKUP(A64,[1]TDSheet!$A:$G,7,0)</f>
        <v>0.45</v>
      </c>
      <c r="J64" s="3">
        <f t="shared" si="2"/>
        <v>0</v>
      </c>
      <c r="O64" s="3">
        <f t="shared" si="3"/>
        <v>0</v>
      </c>
      <c r="P64" s="14"/>
      <c r="Q64" s="14"/>
      <c r="R64" s="14"/>
      <c r="S64" s="14"/>
      <c r="T64" s="3" t="e">
        <f t="shared" si="4"/>
        <v>#DIV/0!</v>
      </c>
      <c r="U64" s="3" t="e">
        <f t="shared" si="5"/>
        <v>#DIV/0!</v>
      </c>
      <c r="X64" s="3">
        <f>VLOOKUP(A64,[1]TDSheet!$A:$Y,25,0)</f>
        <v>0</v>
      </c>
      <c r="Y64" s="3">
        <f>VLOOKUP(A64,[1]TDSheet!$A:$Z,26,0)</f>
        <v>9.8000000000000007</v>
      </c>
      <c r="Z64" s="3">
        <f>VLOOKUP(A64,[1]TDSheet!$A:$O,15,0)</f>
        <v>0.4</v>
      </c>
      <c r="AB64" s="3">
        <f t="shared" si="6"/>
        <v>0</v>
      </c>
      <c r="AC64" s="3">
        <f t="shared" si="7"/>
        <v>0</v>
      </c>
    </row>
    <row r="65" spans="1:29" ht="21.95" customHeight="1" outlineLevel="2" x14ac:dyDescent="0.2">
      <c r="A65" s="7" t="s">
        <v>60</v>
      </c>
      <c r="B65" s="7" t="s">
        <v>9</v>
      </c>
      <c r="C65" s="8">
        <v>817.59799999999996</v>
      </c>
      <c r="D65" s="8">
        <v>141.547</v>
      </c>
      <c r="E65" s="8">
        <v>487.69099999999997</v>
      </c>
      <c r="F65" s="8">
        <v>339.59800000000001</v>
      </c>
      <c r="G65" s="13">
        <f>VLOOKUP(A65,[1]TDSheet!$A:$G,7,0)</f>
        <v>1</v>
      </c>
      <c r="J65" s="3">
        <f t="shared" si="2"/>
        <v>487.69099999999997</v>
      </c>
      <c r="O65" s="3">
        <f t="shared" si="3"/>
        <v>97.538199999999989</v>
      </c>
      <c r="P65" s="14">
        <v>850</v>
      </c>
      <c r="Q65" s="14"/>
      <c r="R65" s="14"/>
      <c r="S65" s="14"/>
      <c r="T65" s="3">
        <f t="shared" si="4"/>
        <v>12.196226709125247</v>
      </c>
      <c r="U65" s="3">
        <f t="shared" si="5"/>
        <v>3.4816923010676848</v>
      </c>
      <c r="X65" s="3">
        <f>VLOOKUP(A65,[1]TDSheet!$A:$Y,25,0)</f>
        <v>86.691000000000003</v>
      </c>
      <c r="Y65" s="3">
        <f>VLOOKUP(A65,[1]TDSheet!$A:$Z,26,0)</f>
        <v>19.1662</v>
      </c>
      <c r="Z65" s="3">
        <f>VLOOKUP(A65,[1]TDSheet!$A:$O,15,0)</f>
        <v>63.028999999999996</v>
      </c>
      <c r="AB65" s="3">
        <f t="shared" si="6"/>
        <v>850</v>
      </c>
      <c r="AC65" s="3">
        <f t="shared" si="7"/>
        <v>0</v>
      </c>
    </row>
    <row r="66" spans="1:29" ht="11.1" customHeight="1" outlineLevel="2" x14ac:dyDescent="0.2">
      <c r="A66" s="7" t="s">
        <v>88</v>
      </c>
      <c r="B66" s="7" t="s">
        <v>20</v>
      </c>
      <c r="C66" s="8">
        <v>73</v>
      </c>
      <c r="D66" s="8">
        <v>78</v>
      </c>
      <c r="E66" s="8">
        <v>62</v>
      </c>
      <c r="F66" s="8">
        <v>70</v>
      </c>
      <c r="G66" s="13">
        <f>VLOOKUP(A66,[1]TDSheet!$A:$G,7,0)</f>
        <v>0.35</v>
      </c>
      <c r="J66" s="3">
        <f t="shared" si="2"/>
        <v>62</v>
      </c>
      <c r="O66" s="3">
        <f t="shared" si="3"/>
        <v>12.4</v>
      </c>
      <c r="P66" s="14">
        <v>80</v>
      </c>
      <c r="Q66" s="14"/>
      <c r="R66" s="14"/>
      <c r="S66" s="14"/>
      <c r="T66" s="3">
        <f t="shared" si="4"/>
        <v>12.096774193548386</v>
      </c>
      <c r="U66" s="3">
        <f t="shared" si="5"/>
        <v>5.6451612903225801</v>
      </c>
      <c r="X66" s="3">
        <f>VLOOKUP(A66,[1]TDSheet!$A:$Y,25,0)</f>
        <v>20</v>
      </c>
      <c r="Y66" s="3">
        <f>VLOOKUP(A66,[1]TDSheet!$A:$Z,26,0)</f>
        <v>9</v>
      </c>
      <c r="Z66" s="3">
        <f>VLOOKUP(A66,[1]TDSheet!$A:$O,15,0)</f>
        <v>36.200000000000003</v>
      </c>
      <c r="AB66" s="3">
        <f t="shared" si="6"/>
        <v>28</v>
      </c>
      <c r="AC66" s="3">
        <f t="shared" si="7"/>
        <v>0</v>
      </c>
    </row>
    <row r="67" spans="1:29" ht="11.1" customHeight="1" outlineLevel="2" x14ac:dyDescent="0.2">
      <c r="A67" s="7" t="s">
        <v>89</v>
      </c>
      <c r="B67" s="7" t="s">
        <v>20</v>
      </c>
      <c r="C67" s="8">
        <v>1650</v>
      </c>
      <c r="D67" s="8">
        <v>930</v>
      </c>
      <c r="E67" s="8">
        <v>1324</v>
      </c>
      <c r="F67" s="8">
        <v>1122</v>
      </c>
      <c r="G67" s="13">
        <f>VLOOKUP(A67,[1]TDSheet!$A:$G,7,0)</f>
        <v>0.4</v>
      </c>
      <c r="J67" s="3">
        <f t="shared" si="2"/>
        <v>964</v>
      </c>
      <c r="K67" s="3">
        <f>VLOOKUP(A67,[2]TDSheet!$A:$G,6,0)</f>
        <v>360</v>
      </c>
      <c r="L67" s="3">
        <v>1500</v>
      </c>
      <c r="O67" s="3">
        <f t="shared" si="3"/>
        <v>192.8</v>
      </c>
      <c r="P67" s="14"/>
      <c r="Q67" s="14"/>
      <c r="R67" s="14"/>
      <c r="S67" s="14"/>
      <c r="T67" s="3">
        <f t="shared" si="4"/>
        <v>13.599585062240664</v>
      </c>
      <c r="U67" s="3">
        <f t="shared" si="5"/>
        <v>13.599585062240664</v>
      </c>
      <c r="X67" s="3">
        <f>VLOOKUP(A67,[1]TDSheet!$A:$Y,25,0)</f>
        <v>56.4</v>
      </c>
      <c r="Y67" s="3">
        <f>VLOOKUP(A67,[1]TDSheet!$A:$Z,26,0)</f>
        <v>159.6</v>
      </c>
      <c r="Z67" s="3">
        <f>VLOOKUP(A67,[1]TDSheet!$A:$O,15,0)</f>
        <v>7.4</v>
      </c>
      <c r="AA67" s="15" t="s">
        <v>128</v>
      </c>
      <c r="AB67" s="3">
        <f t="shared" si="6"/>
        <v>0</v>
      </c>
      <c r="AC67" s="3">
        <f t="shared" si="7"/>
        <v>0</v>
      </c>
    </row>
    <row r="68" spans="1:29" ht="11.1" customHeight="1" outlineLevel="2" x14ac:dyDescent="0.2">
      <c r="A68" s="7" t="s">
        <v>90</v>
      </c>
      <c r="B68" s="7" t="s">
        <v>20</v>
      </c>
      <c r="C68" s="8">
        <v>1051</v>
      </c>
      <c r="D68" s="8">
        <v>1320</v>
      </c>
      <c r="E68" s="8">
        <v>1802</v>
      </c>
      <c r="F68" s="8">
        <v>347</v>
      </c>
      <c r="G68" s="13">
        <f>VLOOKUP(A68,[1]TDSheet!$A:$G,7,0)</f>
        <v>0.4</v>
      </c>
      <c r="J68" s="3">
        <f t="shared" si="2"/>
        <v>1448</v>
      </c>
      <c r="K68" s="3">
        <f>VLOOKUP(A68,[2]TDSheet!$A:$G,6,0)</f>
        <v>354</v>
      </c>
      <c r="L68" s="3">
        <v>1500</v>
      </c>
      <c r="O68" s="3">
        <f t="shared" si="3"/>
        <v>289.60000000000002</v>
      </c>
      <c r="P68" s="14">
        <v>1800</v>
      </c>
      <c r="Q68" s="14"/>
      <c r="R68" s="14"/>
      <c r="S68" s="14"/>
      <c r="T68" s="3">
        <f t="shared" si="4"/>
        <v>12.593232044198894</v>
      </c>
      <c r="U68" s="3">
        <f t="shared" si="5"/>
        <v>6.3777624309392262</v>
      </c>
      <c r="X68" s="3">
        <f>VLOOKUP(A68,[1]TDSheet!$A:$Y,25,0)</f>
        <v>134.1174</v>
      </c>
      <c r="Y68" s="3">
        <f>VLOOKUP(A68,[1]TDSheet!$A:$Z,26,0)</f>
        <v>182.4</v>
      </c>
      <c r="Z68" s="3">
        <f>VLOOKUP(A68,[1]TDSheet!$A:$O,15,0)</f>
        <v>190</v>
      </c>
      <c r="AA68" s="15" t="s">
        <v>128</v>
      </c>
      <c r="AB68" s="3">
        <f t="shared" si="6"/>
        <v>720</v>
      </c>
      <c r="AC68" s="3">
        <f t="shared" si="7"/>
        <v>0</v>
      </c>
    </row>
    <row r="69" spans="1:29" ht="11.1" customHeight="1" outlineLevel="2" x14ac:dyDescent="0.2">
      <c r="A69" s="7" t="s">
        <v>91</v>
      </c>
      <c r="B69" s="7" t="s">
        <v>20</v>
      </c>
      <c r="C69" s="8"/>
      <c r="D69" s="8">
        <v>360</v>
      </c>
      <c r="E69" s="8">
        <v>360</v>
      </c>
      <c r="F69" s="8"/>
      <c r="G69" s="13">
        <v>0</v>
      </c>
      <c r="J69" s="3">
        <f t="shared" si="2"/>
        <v>0</v>
      </c>
      <c r="K69" s="3">
        <f>VLOOKUP(A69,[2]TDSheet!$A:$G,6,0)</f>
        <v>360</v>
      </c>
      <c r="O69" s="3">
        <f t="shared" si="3"/>
        <v>0</v>
      </c>
      <c r="P69" s="14"/>
      <c r="Q69" s="14"/>
      <c r="R69" s="14"/>
      <c r="S69" s="14"/>
      <c r="T69" s="3" t="e">
        <f t="shared" si="4"/>
        <v>#DIV/0!</v>
      </c>
      <c r="U69" s="3" t="e">
        <f t="shared" si="5"/>
        <v>#DIV/0!</v>
      </c>
      <c r="X69" s="3">
        <v>0</v>
      </c>
      <c r="Y69" s="3">
        <v>0</v>
      </c>
      <c r="Z69" s="3">
        <v>0</v>
      </c>
      <c r="AB69" s="3">
        <f t="shared" si="6"/>
        <v>0</v>
      </c>
      <c r="AC69" s="3">
        <f t="shared" si="7"/>
        <v>0</v>
      </c>
    </row>
    <row r="70" spans="1:29" ht="11.1" customHeight="1" outlineLevel="2" x14ac:dyDescent="0.2">
      <c r="A70" s="7" t="s">
        <v>14</v>
      </c>
      <c r="B70" s="7" t="s">
        <v>9</v>
      </c>
      <c r="C70" s="8">
        <v>223.041</v>
      </c>
      <c r="D70" s="8">
        <v>32.39</v>
      </c>
      <c r="E70" s="8">
        <v>196.11799999999999</v>
      </c>
      <c r="F70" s="8">
        <v>40.749000000000002</v>
      </c>
      <c r="G70" s="13">
        <f>VLOOKUP(A70,[1]TDSheet!$A:$G,7,0)</f>
        <v>1</v>
      </c>
      <c r="J70" s="3">
        <f t="shared" si="2"/>
        <v>196.11799999999999</v>
      </c>
      <c r="L70" s="3">
        <v>510</v>
      </c>
      <c r="O70" s="3">
        <f t="shared" si="3"/>
        <v>39.223599999999998</v>
      </c>
      <c r="P70" s="14"/>
      <c r="Q70" s="14"/>
      <c r="R70" s="14"/>
      <c r="S70" s="14"/>
      <c r="T70" s="3">
        <f t="shared" si="4"/>
        <v>14.041265972526746</v>
      </c>
      <c r="U70" s="3">
        <f t="shared" si="5"/>
        <v>14.041265972526746</v>
      </c>
      <c r="X70" s="3">
        <f>VLOOKUP(A70,[1]TDSheet!$A:$Y,25,0)</f>
        <v>22.6814</v>
      </c>
      <c r="Y70" s="3">
        <f>VLOOKUP(A70,[1]TDSheet!$A:$Z,26,0)</f>
        <v>13.724</v>
      </c>
      <c r="Z70" s="3">
        <f>VLOOKUP(A70,[1]TDSheet!$A:$O,15,0)</f>
        <v>11.6128</v>
      </c>
      <c r="AA70" s="15" t="s">
        <v>128</v>
      </c>
      <c r="AB70" s="3">
        <f t="shared" si="6"/>
        <v>0</v>
      </c>
      <c r="AC70" s="3">
        <f t="shared" si="7"/>
        <v>0</v>
      </c>
    </row>
    <row r="71" spans="1:29" ht="11.1" customHeight="1" outlineLevel="2" x14ac:dyDescent="0.2">
      <c r="A71" s="7" t="s">
        <v>15</v>
      </c>
      <c r="B71" s="7" t="s">
        <v>9</v>
      </c>
      <c r="C71" s="8">
        <v>1037.0409999999999</v>
      </c>
      <c r="D71" s="8">
        <v>172.47</v>
      </c>
      <c r="E71" s="8">
        <v>565.33000000000004</v>
      </c>
      <c r="F71" s="8">
        <v>545.69299999999998</v>
      </c>
      <c r="G71" s="13">
        <f>VLOOKUP(A71,[1]TDSheet!$A:$G,7,0)</f>
        <v>1</v>
      </c>
      <c r="J71" s="3">
        <f t="shared" ref="J71:J104" si="9">E71-K71</f>
        <v>565.33000000000004</v>
      </c>
      <c r="O71" s="3">
        <f t="shared" ref="O71:O104" si="10">J71/5</f>
        <v>113.066</v>
      </c>
      <c r="P71" s="14">
        <v>850</v>
      </c>
      <c r="Q71" s="14"/>
      <c r="R71" s="14"/>
      <c r="S71" s="14"/>
      <c r="T71" s="3">
        <f t="shared" ref="T71:T104" si="11">(F71+L71+N71+P71+Q71+R71+S71)/O71</f>
        <v>12.344055684290591</v>
      </c>
      <c r="U71" s="3">
        <f t="shared" ref="U71:U104" si="12">(F71+L71+N71)/O71</f>
        <v>4.8263226787893796</v>
      </c>
      <c r="X71" s="3">
        <f>VLOOKUP(A71,[1]TDSheet!$A:$Y,25,0)</f>
        <v>126.48800000000001</v>
      </c>
      <c r="Y71" s="3">
        <f>VLOOKUP(A71,[1]TDSheet!$A:$Z,26,0)</f>
        <v>82.536000000000001</v>
      </c>
      <c r="Z71" s="3">
        <f>VLOOKUP(A71,[1]TDSheet!$A:$O,15,0)</f>
        <v>78.495399999999989</v>
      </c>
      <c r="AB71" s="3">
        <f t="shared" ref="AB71:AB106" si="13">P71*G71</f>
        <v>850</v>
      </c>
      <c r="AC71" s="3">
        <f t="shared" ref="AC71:AC106" si="14">Q71*G71</f>
        <v>0</v>
      </c>
    </row>
    <row r="72" spans="1:29" ht="11.1" customHeight="1" outlineLevel="2" x14ac:dyDescent="0.2">
      <c r="A72" s="7" t="s">
        <v>16</v>
      </c>
      <c r="B72" s="7" t="s">
        <v>9</v>
      </c>
      <c r="C72" s="8">
        <v>555.428</v>
      </c>
      <c r="D72" s="8">
        <v>237.262</v>
      </c>
      <c r="E72" s="8">
        <v>223.435</v>
      </c>
      <c r="F72" s="8">
        <v>493.60500000000002</v>
      </c>
      <c r="G72" s="13">
        <f>VLOOKUP(A72,[1]TDSheet!$A:$G,7,0)</f>
        <v>1</v>
      </c>
      <c r="J72" s="3">
        <f t="shared" si="9"/>
        <v>223.435</v>
      </c>
      <c r="L72" s="3">
        <v>1500</v>
      </c>
      <c r="O72" s="3">
        <f t="shared" si="10"/>
        <v>44.686999999999998</v>
      </c>
      <c r="P72" s="14"/>
      <c r="Q72" s="14"/>
      <c r="R72" s="14"/>
      <c r="S72" s="14"/>
      <c r="T72" s="3">
        <f t="shared" si="11"/>
        <v>44.612639022534523</v>
      </c>
      <c r="U72" s="3">
        <f t="shared" si="12"/>
        <v>44.612639022534523</v>
      </c>
      <c r="X72" s="3">
        <f>VLOOKUP(A72,[1]TDSheet!$A:$Y,25,0)</f>
        <v>19.794599999999999</v>
      </c>
      <c r="Y72" s="3">
        <f>VLOOKUP(A72,[1]TDSheet!$A:$Z,26,0)</f>
        <v>56.396000000000001</v>
      </c>
      <c r="Z72" s="3">
        <f>VLOOKUP(A72,[1]TDSheet!$A:$O,15,0)</f>
        <v>13.755000000000001</v>
      </c>
      <c r="AA72" s="15" t="s">
        <v>128</v>
      </c>
      <c r="AB72" s="3">
        <f t="shared" si="13"/>
        <v>0</v>
      </c>
      <c r="AC72" s="3">
        <f t="shared" si="14"/>
        <v>0</v>
      </c>
    </row>
    <row r="73" spans="1:29" ht="11.1" customHeight="1" outlineLevel="2" x14ac:dyDescent="0.2">
      <c r="A73" s="7" t="s">
        <v>61</v>
      </c>
      <c r="B73" s="7" t="s">
        <v>9</v>
      </c>
      <c r="C73" s="8">
        <v>1206.4639999999999</v>
      </c>
      <c r="D73" s="8">
        <v>71.924999999999997</v>
      </c>
      <c r="E73" s="8">
        <v>136.608</v>
      </c>
      <c r="F73" s="8">
        <v>1123.5609999999999</v>
      </c>
      <c r="G73" s="13">
        <f>VLOOKUP(A73,[1]TDSheet!$A:$G,7,0)</f>
        <v>1</v>
      </c>
      <c r="J73" s="3">
        <f t="shared" si="9"/>
        <v>136.608</v>
      </c>
      <c r="L73" s="3">
        <v>515</v>
      </c>
      <c r="O73" s="3">
        <f t="shared" si="10"/>
        <v>27.3216</v>
      </c>
      <c r="P73" s="14"/>
      <c r="Q73" s="14"/>
      <c r="R73" s="14"/>
      <c r="S73" s="14"/>
      <c r="T73" s="3">
        <f t="shared" si="11"/>
        <v>59.973098208011244</v>
      </c>
      <c r="U73" s="3">
        <f t="shared" si="12"/>
        <v>59.973098208011244</v>
      </c>
      <c r="X73" s="3">
        <f>VLOOKUP(A73,[1]TDSheet!$A:$Y,25,0)</f>
        <v>95.497399999999999</v>
      </c>
      <c r="Y73" s="3">
        <f>VLOOKUP(A73,[1]TDSheet!$A:$Z,26,0)</f>
        <v>13.265799999999999</v>
      </c>
      <c r="Z73" s="3">
        <f>VLOOKUP(A73,[1]TDSheet!$A:$O,15,0)</f>
        <v>23.1662</v>
      </c>
      <c r="AA73" s="15" t="s">
        <v>128</v>
      </c>
      <c r="AB73" s="3">
        <f t="shared" si="13"/>
        <v>0</v>
      </c>
      <c r="AC73" s="3">
        <f t="shared" si="14"/>
        <v>0</v>
      </c>
    </row>
    <row r="74" spans="1:29" ht="11.1" customHeight="1" outlineLevel="2" x14ac:dyDescent="0.2">
      <c r="A74" s="7" t="s">
        <v>62</v>
      </c>
      <c r="B74" s="7" t="s">
        <v>9</v>
      </c>
      <c r="C74" s="8">
        <v>875.01099999999997</v>
      </c>
      <c r="D74" s="8">
        <v>292.28300000000002</v>
      </c>
      <c r="E74" s="8">
        <v>531.87</v>
      </c>
      <c r="F74" s="8">
        <v>483.38799999999998</v>
      </c>
      <c r="G74" s="13">
        <f>VLOOKUP(A74,[1]TDSheet!$A:$G,7,0)</f>
        <v>1</v>
      </c>
      <c r="J74" s="3">
        <f t="shared" si="9"/>
        <v>531.87</v>
      </c>
      <c r="O74" s="3">
        <f t="shared" si="10"/>
        <v>106.374</v>
      </c>
      <c r="P74" s="14">
        <v>850</v>
      </c>
      <c r="Q74" s="14"/>
      <c r="R74" s="14"/>
      <c r="S74" s="14"/>
      <c r="T74" s="3">
        <f t="shared" si="11"/>
        <v>12.534905145994323</v>
      </c>
      <c r="U74" s="3">
        <f t="shared" si="12"/>
        <v>4.5442307330738716</v>
      </c>
      <c r="X74" s="3">
        <f>VLOOKUP(A74,[1]TDSheet!$A:$Y,25,0)</f>
        <v>10.0976</v>
      </c>
      <c r="Y74" s="3">
        <f>VLOOKUP(A74,[1]TDSheet!$A:$Z,26,0)</f>
        <v>82.791600000000003</v>
      </c>
      <c r="Z74" s="3">
        <f>VLOOKUP(A74,[1]TDSheet!$A:$O,15,0)</f>
        <v>7.9756</v>
      </c>
      <c r="AB74" s="3">
        <f t="shared" si="13"/>
        <v>850</v>
      </c>
      <c r="AC74" s="3">
        <f t="shared" si="14"/>
        <v>0</v>
      </c>
    </row>
    <row r="75" spans="1:29" ht="11.1" customHeight="1" outlineLevel="2" x14ac:dyDescent="0.2">
      <c r="A75" s="7" t="s">
        <v>27</v>
      </c>
      <c r="B75" s="7" t="s">
        <v>20</v>
      </c>
      <c r="C75" s="8">
        <v>-280</v>
      </c>
      <c r="D75" s="8"/>
      <c r="E75" s="8"/>
      <c r="F75" s="8">
        <v>-280</v>
      </c>
      <c r="G75" s="13">
        <f>VLOOKUP(A75,[1]TDSheet!$A:$G,7,0)</f>
        <v>0</v>
      </c>
      <c r="J75" s="3">
        <f t="shared" si="9"/>
        <v>0</v>
      </c>
      <c r="O75" s="3">
        <f t="shared" si="10"/>
        <v>0</v>
      </c>
      <c r="P75" s="14"/>
      <c r="Q75" s="14"/>
      <c r="R75" s="14"/>
      <c r="S75" s="14"/>
      <c r="T75" s="3" t="e">
        <f t="shared" si="11"/>
        <v>#DIV/0!</v>
      </c>
      <c r="U75" s="3" t="e">
        <f t="shared" si="12"/>
        <v>#DIV/0!</v>
      </c>
      <c r="X75" s="3">
        <f>VLOOKUP(A75,[1]TDSheet!$A:$Y,25,0)</f>
        <v>12.670999999999999</v>
      </c>
      <c r="Y75" s="3">
        <f>VLOOKUP(A75,[1]TDSheet!$A:$Z,26,0)</f>
        <v>0.2</v>
      </c>
      <c r="Z75" s="3">
        <f>VLOOKUP(A75,[1]TDSheet!$A:$O,15,0)</f>
        <v>0</v>
      </c>
      <c r="AB75" s="3">
        <f t="shared" si="13"/>
        <v>0</v>
      </c>
      <c r="AC75" s="3">
        <f t="shared" si="14"/>
        <v>0</v>
      </c>
    </row>
    <row r="76" spans="1:29" ht="11.1" customHeight="1" outlineLevel="2" x14ac:dyDescent="0.2">
      <c r="A76" s="7" t="s">
        <v>92</v>
      </c>
      <c r="B76" s="7" t="s">
        <v>20</v>
      </c>
      <c r="C76" s="8">
        <v>-360</v>
      </c>
      <c r="D76" s="8"/>
      <c r="E76" s="8"/>
      <c r="F76" s="8">
        <v>-360</v>
      </c>
      <c r="G76" s="13">
        <f>VLOOKUP(A76,[1]TDSheet!$A:$G,7,0)</f>
        <v>0</v>
      </c>
      <c r="J76" s="3">
        <f t="shared" si="9"/>
        <v>0</v>
      </c>
      <c r="O76" s="3">
        <f t="shared" si="10"/>
        <v>0</v>
      </c>
      <c r="P76" s="14"/>
      <c r="Q76" s="14"/>
      <c r="R76" s="14"/>
      <c r="S76" s="14"/>
      <c r="T76" s="3" t="e">
        <f t="shared" si="11"/>
        <v>#DIV/0!</v>
      </c>
      <c r="U76" s="3" t="e">
        <f t="shared" si="12"/>
        <v>#DIV/0!</v>
      </c>
      <c r="X76" s="3">
        <f>VLOOKUP(A76,[1]TDSheet!$A:$Y,25,0)</f>
        <v>0</v>
      </c>
      <c r="Y76" s="3">
        <f>VLOOKUP(A76,[1]TDSheet!$A:$Z,26,0)</f>
        <v>3.4</v>
      </c>
      <c r="Z76" s="3">
        <f>VLOOKUP(A76,[1]TDSheet!$A:$O,15,0)</f>
        <v>0</v>
      </c>
      <c r="AB76" s="3">
        <f t="shared" si="13"/>
        <v>0</v>
      </c>
      <c r="AC76" s="3">
        <f t="shared" si="14"/>
        <v>0</v>
      </c>
    </row>
    <row r="77" spans="1:29" ht="11.1" customHeight="1" outlineLevel="2" x14ac:dyDescent="0.2">
      <c r="A77" s="7" t="s">
        <v>93</v>
      </c>
      <c r="B77" s="7" t="s">
        <v>20</v>
      </c>
      <c r="C77" s="8">
        <v>-275</v>
      </c>
      <c r="D77" s="8">
        <v>48</v>
      </c>
      <c r="E77" s="8">
        <v>1</v>
      </c>
      <c r="F77" s="8">
        <v>-228</v>
      </c>
      <c r="G77" s="13">
        <f>VLOOKUP(A77,[1]TDSheet!$A:$G,7,0)</f>
        <v>0.35</v>
      </c>
      <c r="J77" s="3">
        <f t="shared" si="9"/>
        <v>1</v>
      </c>
      <c r="O77" s="3">
        <f t="shared" si="10"/>
        <v>0.2</v>
      </c>
      <c r="P77" s="14"/>
      <c r="Q77" s="14"/>
      <c r="R77" s="14"/>
      <c r="S77" s="14"/>
      <c r="T77" s="3">
        <f t="shared" si="11"/>
        <v>-1140</v>
      </c>
      <c r="U77" s="3">
        <f t="shared" si="12"/>
        <v>-1140</v>
      </c>
      <c r="X77" s="3">
        <f>VLOOKUP(A77,[1]TDSheet!$A:$Y,25,0)</f>
        <v>15.2</v>
      </c>
      <c r="Y77" s="3">
        <f>VLOOKUP(A77,[1]TDSheet!$A:$Z,26,0)</f>
        <v>14.8</v>
      </c>
      <c r="Z77" s="3">
        <f>VLOOKUP(A77,[1]TDSheet!$A:$O,15,0)</f>
        <v>1</v>
      </c>
      <c r="AB77" s="3">
        <f t="shared" si="13"/>
        <v>0</v>
      </c>
      <c r="AC77" s="3">
        <f t="shared" si="14"/>
        <v>0</v>
      </c>
    </row>
    <row r="78" spans="1:29" ht="11.1" customHeight="1" outlineLevel="2" x14ac:dyDescent="0.2">
      <c r="A78" s="7" t="s">
        <v>63</v>
      </c>
      <c r="B78" s="7" t="s">
        <v>9</v>
      </c>
      <c r="C78" s="8"/>
      <c r="D78" s="8"/>
      <c r="E78" s="8">
        <v>119.377</v>
      </c>
      <c r="F78" s="8">
        <v>-119.377</v>
      </c>
      <c r="G78" s="13">
        <v>0</v>
      </c>
      <c r="J78" s="3">
        <f t="shared" si="9"/>
        <v>119.377</v>
      </c>
      <c r="O78" s="3">
        <f t="shared" si="10"/>
        <v>23.875399999999999</v>
      </c>
      <c r="P78" s="14"/>
      <c r="Q78" s="14"/>
      <c r="R78" s="14"/>
      <c r="S78" s="14"/>
      <c r="T78" s="3">
        <f t="shared" si="11"/>
        <v>-5</v>
      </c>
      <c r="U78" s="3">
        <f t="shared" si="12"/>
        <v>-5</v>
      </c>
      <c r="X78" s="3">
        <v>0</v>
      </c>
      <c r="Y78" s="3">
        <v>0</v>
      </c>
      <c r="Z78" s="3">
        <v>0</v>
      </c>
      <c r="AB78" s="3">
        <f t="shared" si="13"/>
        <v>0</v>
      </c>
      <c r="AC78" s="3">
        <f t="shared" si="14"/>
        <v>0</v>
      </c>
    </row>
    <row r="79" spans="1:29" ht="11.1" customHeight="1" outlineLevel="2" x14ac:dyDescent="0.2">
      <c r="A79" s="7" t="s">
        <v>28</v>
      </c>
      <c r="B79" s="7" t="s">
        <v>20</v>
      </c>
      <c r="C79" s="8">
        <v>8</v>
      </c>
      <c r="D79" s="8"/>
      <c r="E79" s="8">
        <v>1.3560000000000001</v>
      </c>
      <c r="F79" s="8">
        <v>-0.35599999999999998</v>
      </c>
      <c r="G79" s="13">
        <f>VLOOKUP(A79,[1]TDSheet!$A:$G,7,0)</f>
        <v>0</v>
      </c>
      <c r="J79" s="3">
        <f t="shared" si="9"/>
        <v>1.3560000000000001</v>
      </c>
      <c r="O79" s="3">
        <f t="shared" si="10"/>
        <v>0.2712</v>
      </c>
      <c r="P79" s="14"/>
      <c r="Q79" s="14"/>
      <c r="R79" s="14"/>
      <c r="S79" s="14"/>
      <c r="T79" s="3">
        <f t="shared" si="11"/>
        <v>-1.3126843657817109</v>
      </c>
      <c r="U79" s="3">
        <f t="shared" si="12"/>
        <v>-1.3126843657817109</v>
      </c>
      <c r="X79" s="3">
        <f>VLOOKUP(A79,[1]TDSheet!$A:$Y,25,0)</f>
        <v>36.4</v>
      </c>
      <c r="Y79" s="3">
        <f>VLOOKUP(A79,[1]TDSheet!$A:$Z,26,0)</f>
        <v>43.2</v>
      </c>
      <c r="Z79" s="3">
        <f>VLOOKUP(A79,[1]TDSheet!$A:$O,15,0)</f>
        <v>28.6</v>
      </c>
      <c r="AB79" s="3">
        <f t="shared" si="13"/>
        <v>0</v>
      </c>
      <c r="AC79" s="3">
        <f t="shared" si="14"/>
        <v>0</v>
      </c>
    </row>
    <row r="80" spans="1:29" ht="21.95" customHeight="1" outlineLevel="2" x14ac:dyDescent="0.2">
      <c r="A80" s="7" t="s">
        <v>29</v>
      </c>
      <c r="B80" s="7" t="s">
        <v>20</v>
      </c>
      <c r="C80" s="8">
        <v>-180</v>
      </c>
      <c r="D80" s="8">
        <v>42</v>
      </c>
      <c r="E80" s="8">
        <v>42</v>
      </c>
      <c r="F80" s="8">
        <v>-180</v>
      </c>
      <c r="G80" s="13">
        <f>VLOOKUP(A80,[1]TDSheet!$A:$G,7,0)</f>
        <v>0</v>
      </c>
      <c r="J80" s="3">
        <f t="shared" si="9"/>
        <v>0</v>
      </c>
      <c r="K80" s="3">
        <f>VLOOKUP(A80,[2]TDSheet!$A:$G,6,0)</f>
        <v>42</v>
      </c>
      <c r="O80" s="3">
        <f t="shared" si="10"/>
        <v>0</v>
      </c>
      <c r="P80" s="14"/>
      <c r="Q80" s="14"/>
      <c r="R80" s="14"/>
      <c r="S80" s="14"/>
      <c r="T80" s="3" t="e">
        <f t="shared" si="11"/>
        <v>#DIV/0!</v>
      </c>
      <c r="U80" s="3" t="e">
        <f t="shared" si="12"/>
        <v>#DIV/0!</v>
      </c>
      <c r="X80" s="3">
        <f>VLOOKUP(A80,[1]TDSheet!$A:$Y,25,0)</f>
        <v>0</v>
      </c>
      <c r="Y80" s="3">
        <f>VLOOKUP(A80,[1]TDSheet!$A:$Z,26,0)</f>
        <v>0</v>
      </c>
      <c r="Z80" s="3">
        <f>VLOOKUP(A80,[1]TDSheet!$A:$O,15,0)</f>
        <v>0</v>
      </c>
      <c r="AB80" s="3">
        <f t="shared" si="13"/>
        <v>0</v>
      </c>
      <c r="AC80" s="3">
        <f t="shared" si="14"/>
        <v>0</v>
      </c>
    </row>
    <row r="81" spans="1:29" ht="21.95" customHeight="1" outlineLevel="2" x14ac:dyDescent="0.2">
      <c r="A81" s="7" t="s">
        <v>94</v>
      </c>
      <c r="B81" s="7" t="s">
        <v>20</v>
      </c>
      <c r="C81" s="8">
        <v>-162</v>
      </c>
      <c r="D81" s="8"/>
      <c r="E81" s="8"/>
      <c r="F81" s="8">
        <v>-162</v>
      </c>
      <c r="G81" s="13">
        <f>VLOOKUP(A81,[1]TDSheet!$A:$G,7,0)</f>
        <v>0</v>
      </c>
      <c r="J81" s="3">
        <f t="shared" si="9"/>
        <v>0</v>
      </c>
      <c r="O81" s="3">
        <f t="shared" si="10"/>
        <v>0</v>
      </c>
      <c r="P81" s="14"/>
      <c r="Q81" s="14"/>
      <c r="R81" s="14"/>
      <c r="S81" s="14"/>
      <c r="T81" s="3" t="e">
        <f t="shared" si="11"/>
        <v>#DIV/0!</v>
      </c>
      <c r="U81" s="3" t="e">
        <f t="shared" si="12"/>
        <v>#DIV/0!</v>
      </c>
      <c r="X81" s="3">
        <f>VLOOKUP(A81,[1]TDSheet!$A:$Y,25,0)</f>
        <v>0</v>
      </c>
      <c r="Y81" s="3">
        <f>VLOOKUP(A81,[1]TDSheet!$A:$Z,26,0)</f>
        <v>0</v>
      </c>
      <c r="Z81" s="3">
        <f>VLOOKUP(A81,[1]TDSheet!$A:$O,15,0)</f>
        <v>0</v>
      </c>
      <c r="AB81" s="3">
        <f t="shared" si="13"/>
        <v>0</v>
      </c>
      <c r="AC81" s="3">
        <f t="shared" si="14"/>
        <v>0</v>
      </c>
    </row>
    <row r="82" spans="1:29" ht="21.95" customHeight="1" outlineLevel="2" x14ac:dyDescent="0.2">
      <c r="A82" s="7" t="s">
        <v>95</v>
      </c>
      <c r="B82" s="7" t="s">
        <v>20</v>
      </c>
      <c r="C82" s="8">
        <v>-515</v>
      </c>
      <c r="D82" s="8">
        <v>260</v>
      </c>
      <c r="E82" s="8">
        <v>260</v>
      </c>
      <c r="F82" s="8">
        <v>-515</v>
      </c>
      <c r="G82" s="13">
        <f>VLOOKUP(A82,[1]TDSheet!$A:$G,7,0)</f>
        <v>0</v>
      </c>
      <c r="J82" s="3">
        <f t="shared" si="9"/>
        <v>0</v>
      </c>
      <c r="K82" s="3">
        <f>VLOOKUP(A82,[2]TDSheet!$A:$G,6,0)</f>
        <v>260</v>
      </c>
      <c r="O82" s="3">
        <f t="shared" si="10"/>
        <v>0</v>
      </c>
      <c r="P82" s="14"/>
      <c r="Q82" s="14"/>
      <c r="R82" s="14"/>
      <c r="S82" s="14"/>
      <c r="T82" s="3" t="e">
        <f t="shared" si="11"/>
        <v>#DIV/0!</v>
      </c>
      <c r="U82" s="3" t="e">
        <f t="shared" si="12"/>
        <v>#DIV/0!</v>
      </c>
      <c r="X82" s="3">
        <f>VLOOKUP(A82,[1]TDSheet!$A:$Y,25,0)</f>
        <v>0</v>
      </c>
      <c r="Y82" s="3">
        <f>VLOOKUP(A82,[1]TDSheet!$A:$Z,26,0)</f>
        <v>1</v>
      </c>
      <c r="Z82" s="3">
        <f>VLOOKUP(A82,[1]TDSheet!$A:$O,15,0)</f>
        <v>0</v>
      </c>
      <c r="AB82" s="3">
        <f t="shared" si="13"/>
        <v>0</v>
      </c>
      <c r="AC82" s="3">
        <f t="shared" si="14"/>
        <v>0</v>
      </c>
    </row>
    <row r="83" spans="1:29" ht="11.1" customHeight="1" outlineLevel="2" x14ac:dyDescent="0.2">
      <c r="A83" s="7" t="s">
        <v>30</v>
      </c>
      <c r="B83" s="7" t="s">
        <v>20</v>
      </c>
      <c r="C83" s="8">
        <v>-106</v>
      </c>
      <c r="D83" s="8">
        <v>48</v>
      </c>
      <c r="E83" s="8">
        <v>39</v>
      </c>
      <c r="F83" s="8">
        <v>-98</v>
      </c>
      <c r="G83" s="13">
        <f>VLOOKUP(A83,[1]TDSheet!$A:$G,7,0)</f>
        <v>0.35</v>
      </c>
      <c r="J83" s="3">
        <f t="shared" si="9"/>
        <v>-1</v>
      </c>
      <c r="K83" s="3">
        <f>VLOOKUP(A83,[2]TDSheet!$A:$G,6,0)</f>
        <v>40</v>
      </c>
      <c r="O83" s="3">
        <f t="shared" si="10"/>
        <v>-0.2</v>
      </c>
      <c r="P83" s="14"/>
      <c r="Q83" s="14"/>
      <c r="R83" s="14"/>
      <c r="S83" s="14"/>
      <c r="T83" s="3">
        <f t="shared" si="11"/>
        <v>490</v>
      </c>
      <c r="U83" s="3">
        <f>(F83+L83+N83)/O83</f>
        <v>490</v>
      </c>
      <c r="X83" s="3">
        <f>VLOOKUP(A83,[1]TDSheet!$A:$Y,25,0)</f>
        <v>3.4</v>
      </c>
      <c r="Y83" s="3">
        <f>VLOOKUP(A83,[1]TDSheet!$A:$Z,26,0)</f>
        <v>0.8</v>
      </c>
      <c r="Z83" s="3">
        <f>VLOOKUP(A83,[1]TDSheet!$A:$O,15,0)</f>
        <v>2.6</v>
      </c>
      <c r="AB83" s="3">
        <f t="shared" si="13"/>
        <v>0</v>
      </c>
      <c r="AC83" s="3">
        <f t="shared" si="14"/>
        <v>0</v>
      </c>
    </row>
    <row r="84" spans="1:29" ht="11.1" customHeight="1" outlineLevel="2" x14ac:dyDescent="0.2">
      <c r="A84" s="7" t="s">
        <v>96</v>
      </c>
      <c r="B84" s="7" t="s">
        <v>20</v>
      </c>
      <c r="C84" s="8">
        <v>-146</v>
      </c>
      <c r="D84" s="8">
        <v>60</v>
      </c>
      <c r="E84" s="8">
        <v>60</v>
      </c>
      <c r="F84" s="8">
        <v>-146</v>
      </c>
      <c r="G84" s="13">
        <f>VLOOKUP(A84,[1]TDSheet!$A:$G,7,0)</f>
        <v>0</v>
      </c>
      <c r="J84" s="3">
        <f t="shared" si="9"/>
        <v>0</v>
      </c>
      <c r="K84" s="3">
        <f>VLOOKUP(A84,[2]TDSheet!$A:$G,6,0)</f>
        <v>60</v>
      </c>
      <c r="O84" s="3">
        <f t="shared" si="10"/>
        <v>0</v>
      </c>
      <c r="P84" s="14"/>
      <c r="Q84" s="14"/>
      <c r="R84" s="14"/>
      <c r="S84" s="14"/>
      <c r="T84" s="3" t="e">
        <f t="shared" si="11"/>
        <v>#DIV/0!</v>
      </c>
      <c r="U84" s="3" t="e">
        <f t="shared" si="12"/>
        <v>#DIV/0!</v>
      </c>
      <c r="X84" s="3">
        <f>VLOOKUP(A84,[1]TDSheet!$A:$Y,25,0)</f>
        <v>0</v>
      </c>
      <c r="Y84" s="3">
        <f>VLOOKUP(A84,[1]TDSheet!$A:$Z,26,0)</f>
        <v>1.4</v>
      </c>
      <c r="Z84" s="3">
        <f>VLOOKUP(A84,[1]TDSheet!$A:$O,15,0)</f>
        <v>0.4</v>
      </c>
      <c r="AB84" s="3">
        <f t="shared" si="13"/>
        <v>0</v>
      </c>
      <c r="AC84" s="3">
        <f t="shared" si="14"/>
        <v>0</v>
      </c>
    </row>
    <row r="85" spans="1:29" ht="11.1" customHeight="1" outlineLevel="2" x14ac:dyDescent="0.2">
      <c r="A85" s="7" t="s">
        <v>97</v>
      </c>
      <c r="B85" s="7" t="s">
        <v>20</v>
      </c>
      <c r="C85" s="8"/>
      <c r="D85" s="8">
        <v>160</v>
      </c>
      <c r="E85" s="8">
        <v>160</v>
      </c>
      <c r="F85" s="8"/>
      <c r="G85" s="13">
        <v>0</v>
      </c>
      <c r="J85" s="3">
        <f t="shared" si="9"/>
        <v>0</v>
      </c>
      <c r="K85" s="3">
        <f>VLOOKUP(A85,[2]TDSheet!$A:$G,6,0)</f>
        <v>160</v>
      </c>
      <c r="O85" s="3">
        <f t="shared" si="10"/>
        <v>0</v>
      </c>
      <c r="P85" s="14"/>
      <c r="Q85" s="14"/>
      <c r="R85" s="14"/>
      <c r="S85" s="14"/>
      <c r="T85" s="3" t="e">
        <f t="shared" si="11"/>
        <v>#DIV/0!</v>
      </c>
      <c r="U85" s="3" t="e">
        <f t="shared" si="12"/>
        <v>#DIV/0!</v>
      </c>
      <c r="X85" s="3">
        <v>0</v>
      </c>
      <c r="Y85" s="3">
        <v>0</v>
      </c>
      <c r="Z85" s="3">
        <v>0</v>
      </c>
      <c r="AB85" s="3">
        <f t="shared" si="13"/>
        <v>0</v>
      </c>
      <c r="AC85" s="3">
        <f t="shared" si="14"/>
        <v>0</v>
      </c>
    </row>
    <row r="86" spans="1:29" ht="11.1" customHeight="1" outlineLevel="2" x14ac:dyDescent="0.2">
      <c r="A86" s="7" t="s">
        <v>31</v>
      </c>
      <c r="B86" s="7" t="s">
        <v>20</v>
      </c>
      <c r="C86" s="8">
        <v>-414</v>
      </c>
      <c r="D86" s="8">
        <v>408</v>
      </c>
      <c r="E86" s="8">
        <v>427</v>
      </c>
      <c r="F86" s="8">
        <v>-433</v>
      </c>
      <c r="G86" s="13">
        <f>VLOOKUP(A86,[1]TDSheet!$A:$G,7,0)</f>
        <v>0</v>
      </c>
      <c r="J86" s="3">
        <f t="shared" si="9"/>
        <v>19</v>
      </c>
      <c r="K86" s="3">
        <f>VLOOKUP(A86,[2]TDSheet!$A:$G,6,0)</f>
        <v>408</v>
      </c>
      <c r="O86" s="3">
        <f t="shared" si="10"/>
        <v>3.8</v>
      </c>
      <c r="P86" s="14"/>
      <c r="Q86" s="14"/>
      <c r="R86" s="14"/>
      <c r="S86" s="14"/>
      <c r="T86" s="3">
        <f t="shared" si="11"/>
        <v>-113.94736842105263</v>
      </c>
      <c r="U86" s="3">
        <f t="shared" si="12"/>
        <v>-113.94736842105263</v>
      </c>
      <c r="X86" s="3">
        <f>VLOOKUP(A86,[1]TDSheet!$A:$Y,25,0)</f>
        <v>0.4</v>
      </c>
      <c r="Y86" s="3">
        <f>VLOOKUP(A86,[1]TDSheet!$A:$Z,26,0)</f>
        <v>0.2</v>
      </c>
      <c r="Z86" s="3">
        <f>VLOOKUP(A86,[1]TDSheet!$A:$O,15,0)</f>
        <v>2.4</v>
      </c>
      <c r="AB86" s="3">
        <f t="shared" si="13"/>
        <v>0</v>
      </c>
      <c r="AC86" s="3">
        <f t="shared" si="14"/>
        <v>0</v>
      </c>
    </row>
    <row r="87" spans="1:29" ht="11.1" customHeight="1" outlineLevel="2" x14ac:dyDescent="0.2">
      <c r="A87" s="7" t="s">
        <v>98</v>
      </c>
      <c r="B87" s="7" t="s">
        <v>20</v>
      </c>
      <c r="C87" s="8">
        <v>-54</v>
      </c>
      <c r="D87" s="8">
        <v>102</v>
      </c>
      <c r="E87" s="8">
        <v>102</v>
      </c>
      <c r="F87" s="8">
        <v>-54</v>
      </c>
      <c r="G87" s="13">
        <f>VLOOKUP(A87,[1]TDSheet!$A:$G,7,0)</f>
        <v>0</v>
      </c>
      <c r="J87" s="3">
        <f t="shared" si="9"/>
        <v>0</v>
      </c>
      <c r="K87" s="3">
        <f>VLOOKUP(A87,[2]TDSheet!$A:$G,6,0)</f>
        <v>102</v>
      </c>
      <c r="O87" s="3">
        <f t="shared" si="10"/>
        <v>0</v>
      </c>
      <c r="P87" s="14"/>
      <c r="Q87" s="14"/>
      <c r="R87" s="14"/>
      <c r="S87" s="14"/>
      <c r="T87" s="3" t="e">
        <f t="shared" si="11"/>
        <v>#DIV/0!</v>
      </c>
      <c r="U87" s="3" t="e">
        <f t="shared" si="12"/>
        <v>#DIV/0!</v>
      </c>
      <c r="X87" s="3">
        <f>VLOOKUP(A87,[1]TDSheet!$A:$Y,25,0)</f>
        <v>0</v>
      </c>
      <c r="Y87" s="3">
        <f>VLOOKUP(A87,[1]TDSheet!$A:$Z,26,0)</f>
        <v>0</v>
      </c>
      <c r="Z87" s="3">
        <f>VLOOKUP(A87,[1]TDSheet!$A:$O,15,0)</f>
        <v>0</v>
      </c>
      <c r="AB87" s="3">
        <f t="shared" si="13"/>
        <v>0</v>
      </c>
      <c r="AC87" s="3">
        <f t="shared" si="14"/>
        <v>0</v>
      </c>
    </row>
    <row r="88" spans="1:29" ht="21.95" customHeight="1" outlineLevel="2" x14ac:dyDescent="0.2">
      <c r="A88" s="7" t="s">
        <v>99</v>
      </c>
      <c r="B88" s="7" t="s">
        <v>20</v>
      </c>
      <c r="C88" s="8"/>
      <c r="D88" s="8">
        <v>360</v>
      </c>
      <c r="E88" s="8">
        <v>360</v>
      </c>
      <c r="F88" s="8"/>
      <c r="G88" s="13">
        <v>0.4</v>
      </c>
      <c r="J88" s="3">
        <f t="shared" si="9"/>
        <v>0</v>
      </c>
      <c r="K88" s="3">
        <f>VLOOKUP(A88,[2]TDSheet!$A:$G,6,0)</f>
        <v>360</v>
      </c>
      <c r="L88" s="3">
        <v>504</v>
      </c>
      <c r="O88" s="3">
        <f t="shared" si="10"/>
        <v>0</v>
      </c>
      <c r="P88" s="14"/>
      <c r="Q88" s="14"/>
      <c r="R88" s="14"/>
      <c r="S88" s="14"/>
      <c r="T88" s="3" t="e">
        <f t="shared" si="11"/>
        <v>#DIV/0!</v>
      </c>
      <c r="U88" s="3" t="e">
        <f t="shared" si="12"/>
        <v>#DIV/0!</v>
      </c>
      <c r="X88" s="3">
        <v>0</v>
      </c>
      <c r="Y88" s="3">
        <v>0</v>
      </c>
      <c r="Z88" s="3">
        <v>0</v>
      </c>
      <c r="AA88" s="15" t="s">
        <v>129</v>
      </c>
      <c r="AB88" s="3">
        <f t="shared" si="13"/>
        <v>0</v>
      </c>
      <c r="AC88" s="3">
        <f t="shared" si="14"/>
        <v>0</v>
      </c>
    </row>
    <row r="89" spans="1:29" ht="21.95" customHeight="1" outlineLevel="2" x14ac:dyDescent="0.2">
      <c r="A89" s="7" t="s">
        <v>100</v>
      </c>
      <c r="B89" s="7" t="s">
        <v>20</v>
      </c>
      <c r="C89" s="8">
        <v>-210</v>
      </c>
      <c r="D89" s="8">
        <v>114</v>
      </c>
      <c r="E89" s="8">
        <v>114</v>
      </c>
      <c r="F89" s="8">
        <v>-210</v>
      </c>
      <c r="G89" s="13">
        <f>VLOOKUP(A89,[1]TDSheet!$A:$G,7,0)</f>
        <v>0</v>
      </c>
      <c r="J89" s="3">
        <f t="shared" si="9"/>
        <v>0</v>
      </c>
      <c r="K89" s="3">
        <f>VLOOKUP(A89,[2]TDSheet!$A:$G,6,0)</f>
        <v>114</v>
      </c>
      <c r="O89" s="3">
        <f t="shared" si="10"/>
        <v>0</v>
      </c>
      <c r="P89" s="14"/>
      <c r="Q89" s="14"/>
      <c r="R89" s="14"/>
      <c r="S89" s="14"/>
      <c r="T89" s="3" t="e">
        <f t="shared" si="11"/>
        <v>#DIV/0!</v>
      </c>
      <c r="U89" s="3" t="e">
        <f t="shared" si="12"/>
        <v>#DIV/0!</v>
      </c>
      <c r="X89" s="3">
        <f>VLOOKUP(A89,[1]TDSheet!$A:$Y,25,0)</f>
        <v>0</v>
      </c>
      <c r="Y89" s="3">
        <f>VLOOKUP(A89,[1]TDSheet!$A:$Z,26,0)</f>
        <v>0</v>
      </c>
      <c r="Z89" s="3">
        <f>VLOOKUP(A89,[1]TDSheet!$A:$O,15,0)</f>
        <v>0</v>
      </c>
      <c r="AB89" s="3">
        <f t="shared" si="13"/>
        <v>0</v>
      </c>
      <c r="AC89" s="3">
        <f t="shared" si="14"/>
        <v>0</v>
      </c>
    </row>
    <row r="90" spans="1:29" ht="21.95" customHeight="1" outlineLevel="2" x14ac:dyDescent="0.2">
      <c r="A90" s="7" t="s">
        <v>64</v>
      </c>
      <c r="B90" s="7" t="s">
        <v>9</v>
      </c>
      <c r="C90" s="8">
        <v>166.62799999999999</v>
      </c>
      <c r="D90" s="8">
        <v>17.109000000000002</v>
      </c>
      <c r="E90" s="8">
        <v>37.781999999999996</v>
      </c>
      <c r="F90" s="8">
        <v>140.22399999999999</v>
      </c>
      <c r="G90" s="13">
        <f>VLOOKUP(A90,[1]TDSheet!$A:$G,7,0)</f>
        <v>1</v>
      </c>
      <c r="J90" s="3">
        <f t="shared" si="9"/>
        <v>37.781999999999996</v>
      </c>
      <c r="O90" s="3">
        <f t="shared" si="10"/>
        <v>7.5563999999999991</v>
      </c>
      <c r="P90" s="14"/>
      <c r="Q90" s="14"/>
      <c r="R90" s="14"/>
      <c r="S90" s="14"/>
      <c r="T90" s="3">
        <f t="shared" si="11"/>
        <v>18.556984807580331</v>
      </c>
      <c r="U90" s="3">
        <f t="shared" si="12"/>
        <v>18.556984807580331</v>
      </c>
      <c r="X90" s="3">
        <f>VLOOKUP(A90,[1]TDSheet!$A:$Y,25,0)</f>
        <v>9.4674000000000014</v>
      </c>
      <c r="Y90" s="3">
        <f>VLOOKUP(A90,[1]TDSheet!$A:$Z,26,0)</f>
        <v>7.1189999999999998</v>
      </c>
      <c r="Z90" s="3">
        <f>VLOOKUP(A90,[1]TDSheet!$A:$O,15,0)</f>
        <v>5.7031999999999998</v>
      </c>
      <c r="AB90" s="3">
        <f t="shared" si="13"/>
        <v>0</v>
      </c>
      <c r="AC90" s="3">
        <f t="shared" si="14"/>
        <v>0</v>
      </c>
    </row>
    <row r="91" spans="1:29" ht="21.95" customHeight="1" outlineLevel="2" x14ac:dyDescent="0.2">
      <c r="A91" s="7" t="s">
        <v>101</v>
      </c>
      <c r="B91" s="7" t="s">
        <v>20</v>
      </c>
      <c r="C91" s="8">
        <v>76</v>
      </c>
      <c r="D91" s="8">
        <v>16</v>
      </c>
      <c r="E91" s="8">
        <v>19</v>
      </c>
      <c r="F91" s="8">
        <v>72</v>
      </c>
      <c r="G91" s="13">
        <f>VLOOKUP(A91,[1]TDSheet!$A:$G,7,0)</f>
        <v>0.35</v>
      </c>
      <c r="J91" s="3">
        <f t="shared" si="9"/>
        <v>19</v>
      </c>
      <c r="O91" s="3">
        <f t="shared" si="10"/>
        <v>3.8</v>
      </c>
      <c r="P91" s="14"/>
      <c r="Q91" s="14"/>
      <c r="R91" s="14"/>
      <c r="S91" s="14"/>
      <c r="T91" s="3">
        <f t="shared" si="11"/>
        <v>18.947368421052634</v>
      </c>
      <c r="U91" s="3">
        <f t="shared" si="12"/>
        <v>18.947368421052634</v>
      </c>
      <c r="X91" s="3">
        <f>VLOOKUP(A91,[1]TDSheet!$A:$Y,25,0)</f>
        <v>8.8000000000000007</v>
      </c>
      <c r="Y91" s="3">
        <f>VLOOKUP(A91,[1]TDSheet!$A:$Z,26,0)</f>
        <v>5.2</v>
      </c>
      <c r="Z91" s="3">
        <f>VLOOKUP(A91,[1]TDSheet!$A:$O,15,0)</f>
        <v>6.2</v>
      </c>
      <c r="AB91" s="3">
        <f t="shared" si="13"/>
        <v>0</v>
      </c>
      <c r="AC91" s="3">
        <f t="shared" si="14"/>
        <v>0</v>
      </c>
    </row>
    <row r="92" spans="1:29" ht="21.95" customHeight="1" outlineLevel="2" x14ac:dyDescent="0.2">
      <c r="A92" s="7" t="s">
        <v>102</v>
      </c>
      <c r="B92" s="7" t="s">
        <v>20</v>
      </c>
      <c r="C92" s="8">
        <v>61</v>
      </c>
      <c r="D92" s="8">
        <v>36</v>
      </c>
      <c r="E92" s="8">
        <v>54</v>
      </c>
      <c r="F92" s="8">
        <v>12</v>
      </c>
      <c r="G92" s="13">
        <f>VLOOKUP(A92,[1]TDSheet!$A:$G,7,0)</f>
        <v>0.28000000000000003</v>
      </c>
      <c r="J92" s="3">
        <f t="shared" si="9"/>
        <v>54</v>
      </c>
      <c r="O92" s="3">
        <f t="shared" si="10"/>
        <v>10.8</v>
      </c>
      <c r="P92" s="14">
        <v>110</v>
      </c>
      <c r="Q92" s="14"/>
      <c r="R92" s="14"/>
      <c r="S92" s="14"/>
      <c r="T92" s="3">
        <f t="shared" si="11"/>
        <v>11.296296296296296</v>
      </c>
      <c r="U92" s="3">
        <f t="shared" si="12"/>
        <v>1.1111111111111109</v>
      </c>
      <c r="X92" s="3">
        <f>VLOOKUP(A92,[1]TDSheet!$A:$Y,25,0)</f>
        <v>8</v>
      </c>
      <c r="Y92" s="3">
        <f>VLOOKUP(A92,[1]TDSheet!$A:$Z,26,0)</f>
        <v>7</v>
      </c>
      <c r="Z92" s="3">
        <f>VLOOKUP(A92,[1]TDSheet!$A:$O,15,0)</f>
        <v>3.8</v>
      </c>
      <c r="AB92" s="3">
        <f t="shared" si="13"/>
        <v>30.800000000000004</v>
      </c>
      <c r="AC92" s="3">
        <f t="shared" si="14"/>
        <v>0</v>
      </c>
    </row>
    <row r="93" spans="1:29" ht="21.95" customHeight="1" outlineLevel="2" x14ac:dyDescent="0.2">
      <c r="A93" s="7" t="s">
        <v>17</v>
      </c>
      <c r="B93" s="7" t="s">
        <v>9</v>
      </c>
      <c r="C93" s="8">
        <v>120.851</v>
      </c>
      <c r="D93" s="8">
        <v>86.388000000000005</v>
      </c>
      <c r="E93" s="8">
        <v>143.19999999999999</v>
      </c>
      <c r="F93" s="8">
        <v>36.188000000000002</v>
      </c>
      <c r="G93" s="13">
        <f>VLOOKUP(A93,[1]TDSheet!$A:$G,7,0)</f>
        <v>1</v>
      </c>
      <c r="J93" s="3">
        <f t="shared" si="9"/>
        <v>143.19999999999999</v>
      </c>
      <c r="O93" s="3">
        <f t="shared" si="10"/>
        <v>28.639999999999997</v>
      </c>
      <c r="P93" s="14">
        <v>250</v>
      </c>
      <c r="Q93" s="14"/>
      <c r="R93" s="14"/>
      <c r="S93" s="14"/>
      <c r="T93" s="3">
        <f t="shared" si="11"/>
        <v>9.9925977653631293</v>
      </c>
      <c r="U93" s="3">
        <f t="shared" si="12"/>
        <v>1.2635474860335199</v>
      </c>
      <c r="X93" s="3">
        <f>VLOOKUP(A93,[1]TDSheet!$A:$Y,25,0)</f>
        <v>23.532400000000003</v>
      </c>
      <c r="Y93" s="3">
        <f>VLOOKUP(A93,[1]TDSheet!$A:$Z,26,0)</f>
        <v>18.793600000000001</v>
      </c>
      <c r="Z93" s="3">
        <f>VLOOKUP(A93,[1]TDSheet!$A:$O,15,0)</f>
        <v>38.364400000000003</v>
      </c>
      <c r="AB93" s="3">
        <f t="shared" si="13"/>
        <v>250</v>
      </c>
      <c r="AC93" s="3">
        <f t="shared" si="14"/>
        <v>0</v>
      </c>
    </row>
    <row r="94" spans="1:29" ht="21.95" customHeight="1" outlineLevel="2" x14ac:dyDescent="0.2">
      <c r="A94" s="7" t="s">
        <v>103</v>
      </c>
      <c r="B94" s="7" t="s">
        <v>20</v>
      </c>
      <c r="C94" s="8">
        <v>78</v>
      </c>
      <c r="D94" s="8">
        <v>48</v>
      </c>
      <c r="E94" s="8">
        <v>95</v>
      </c>
      <c r="F94" s="8">
        <v>13</v>
      </c>
      <c r="G94" s="13">
        <f>VLOOKUP(A94,[1]TDSheet!$A:$G,7,0)</f>
        <v>0.28000000000000003</v>
      </c>
      <c r="J94" s="3">
        <f t="shared" si="9"/>
        <v>95</v>
      </c>
      <c r="O94" s="3">
        <f t="shared" si="10"/>
        <v>19</v>
      </c>
      <c r="P94" s="14">
        <v>180</v>
      </c>
      <c r="Q94" s="14"/>
      <c r="R94" s="14"/>
      <c r="S94" s="14"/>
      <c r="T94" s="3">
        <f t="shared" si="11"/>
        <v>10.157894736842104</v>
      </c>
      <c r="U94" s="3">
        <f t="shared" si="12"/>
        <v>0.68421052631578949</v>
      </c>
      <c r="X94" s="3">
        <f>VLOOKUP(A94,[1]TDSheet!$A:$Y,25,0)</f>
        <v>8.6</v>
      </c>
      <c r="Y94" s="3">
        <f>VLOOKUP(A94,[1]TDSheet!$A:$Z,26,0)</f>
        <v>10</v>
      </c>
      <c r="Z94" s="3">
        <f>VLOOKUP(A94,[1]TDSheet!$A:$O,15,0)</f>
        <v>7.2</v>
      </c>
      <c r="AB94" s="3">
        <f t="shared" si="13"/>
        <v>50.400000000000006</v>
      </c>
      <c r="AC94" s="3">
        <f t="shared" si="14"/>
        <v>0</v>
      </c>
    </row>
    <row r="95" spans="1:29" ht="11.1" customHeight="1" outlineLevel="2" x14ac:dyDescent="0.2">
      <c r="A95" s="7" t="s">
        <v>32</v>
      </c>
      <c r="B95" s="7" t="s">
        <v>20</v>
      </c>
      <c r="C95" s="8">
        <v>-600</v>
      </c>
      <c r="D95" s="8"/>
      <c r="E95" s="8"/>
      <c r="F95" s="8">
        <v>-600</v>
      </c>
      <c r="G95" s="13">
        <f>VLOOKUP(A95,[1]TDSheet!$A:$G,7,0)</f>
        <v>0</v>
      </c>
      <c r="J95" s="3">
        <f t="shared" si="9"/>
        <v>0</v>
      </c>
      <c r="O95" s="3">
        <f t="shared" si="10"/>
        <v>0</v>
      </c>
      <c r="P95" s="14"/>
      <c r="Q95" s="14"/>
      <c r="R95" s="14"/>
      <c r="S95" s="14"/>
      <c r="T95" s="3" t="e">
        <f t="shared" si="11"/>
        <v>#DIV/0!</v>
      </c>
      <c r="U95" s="3" t="e">
        <f t="shared" si="12"/>
        <v>#DIV/0!</v>
      </c>
      <c r="X95" s="3">
        <f>VLOOKUP(A95,[1]TDSheet!$A:$Y,25,0)</f>
        <v>0</v>
      </c>
      <c r="Y95" s="3">
        <f>VLOOKUP(A95,[1]TDSheet!$A:$Z,26,0)</f>
        <v>0</v>
      </c>
      <c r="Z95" s="3">
        <f>VLOOKUP(A95,[1]TDSheet!$A:$O,15,0)</f>
        <v>0</v>
      </c>
      <c r="AB95" s="3">
        <f t="shared" si="13"/>
        <v>0</v>
      </c>
      <c r="AC95" s="3">
        <f t="shared" si="14"/>
        <v>0</v>
      </c>
    </row>
    <row r="96" spans="1:29" ht="11.1" customHeight="1" outlineLevel="2" x14ac:dyDescent="0.2">
      <c r="A96" s="7" t="s">
        <v>33</v>
      </c>
      <c r="B96" s="7" t="s">
        <v>20</v>
      </c>
      <c r="C96" s="8"/>
      <c r="D96" s="8">
        <v>360</v>
      </c>
      <c r="E96" s="8">
        <v>360</v>
      </c>
      <c r="F96" s="8"/>
      <c r="G96" s="13">
        <v>0</v>
      </c>
      <c r="J96" s="3">
        <f t="shared" si="9"/>
        <v>0</v>
      </c>
      <c r="K96" s="3">
        <f>VLOOKUP(A96,[2]TDSheet!$A:$G,6,0)</f>
        <v>360</v>
      </c>
      <c r="O96" s="3">
        <f t="shared" si="10"/>
        <v>0</v>
      </c>
      <c r="P96" s="14"/>
      <c r="Q96" s="14"/>
      <c r="R96" s="14"/>
      <c r="S96" s="14"/>
      <c r="T96" s="3" t="e">
        <f t="shared" si="11"/>
        <v>#DIV/0!</v>
      </c>
      <c r="U96" s="3" t="e">
        <f t="shared" si="12"/>
        <v>#DIV/0!</v>
      </c>
      <c r="X96" s="3">
        <v>0</v>
      </c>
      <c r="Y96" s="3">
        <v>0</v>
      </c>
      <c r="Z96" s="3">
        <v>0</v>
      </c>
      <c r="AB96" s="3">
        <f t="shared" si="13"/>
        <v>0</v>
      </c>
      <c r="AC96" s="3">
        <f t="shared" si="14"/>
        <v>0</v>
      </c>
    </row>
    <row r="97" spans="1:29" ht="21.95" customHeight="1" outlineLevel="2" x14ac:dyDescent="0.2">
      <c r="A97" s="7" t="s">
        <v>104</v>
      </c>
      <c r="B97" s="7" t="s">
        <v>20</v>
      </c>
      <c r="C97" s="8"/>
      <c r="D97" s="8">
        <v>360</v>
      </c>
      <c r="E97" s="8">
        <v>360</v>
      </c>
      <c r="F97" s="8"/>
      <c r="G97" s="13">
        <v>0</v>
      </c>
      <c r="J97" s="3">
        <f t="shared" si="9"/>
        <v>0</v>
      </c>
      <c r="K97" s="3">
        <f>VLOOKUP(A97,[2]TDSheet!$A:$G,6,0)</f>
        <v>360</v>
      </c>
      <c r="O97" s="3">
        <f t="shared" si="10"/>
        <v>0</v>
      </c>
      <c r="P97" s="14"/>
      <c r="Q97" s="14"/>
      <c r="R97" s="14"/>
      <c r="S97" s="14"/>
      <c r="T97" s="3" t="e">
        <f t="shared" si="11"/>
        <v>#DIV/0!</v>
      </c>
      <c r="U97" s="3" t="e">
        <f t="shared" si="12"/>
        <v>#DIV/0!</v>
      </c>
      <c r="X97" s="3">
        <v>0</v>
      </c>
      <c r="Y97" s="3">
        <v>0</v>
      </c>
      <c r="Z97" s="3">
        <v>0</v>
      </c>
      <c r="AB97" s="3">
        <f t="shared" si="13"/>
        <v>0</v>
      </c>
      <c r="AC97" s="3">
        <f t="shared" si="14"/>
        <v>0</v>
      </c>
    </row>
    <row r="98" spans="1:29" ht="21.95" customHeight="1" outlineLevel="2" x14ac:dyDescent="0.2">
      <c r="A98" s="7" t="s">
        <v>105</v>
      </c>
      <c r="B98" s="7" t="s">
        <v>20</v>
      </c>
      <c r="C98" s="8"/>
      <c r="D98" s="8">
        <v>356</v>
      </c>
      <c r="E98" s="8">
        <v>356</v>
      </c>
      <c r="F98" s="8"/>
      <c r="G98" s="13">
        <v>0</v>
      </c>
      <c r="J98" s="3">
        <f t="shared" si="9"/>
        <v>0</v>
      </c>
      <c r="K98" s="3">
        <f>VLOOKUP(A98,[2]TDSheet!$A:$G,6,0)</f>
        <v>356</v>
      </c>
      <c r="O98" s="3">
        <f t="shared" si="10"/>
        <v>0</v>
      </c>
      <c r="P98" s="14"/>
      <c r="Q98" s="14"/>
      <c r="R98" s="14"/>
      <c r="S98" s="14"/>
      <c r="T98" s="3" t="e">
        <f t="shared" si="11"/>
        <v>#DIV/0!</v>
      </c>
      <c r="U98" s="3" t="e">
        <f t="shared" si="12"/>
        <v>#DIV/0!</v>
      </c>
      <c r="X98" s="3">
        <v>0</v>
      </c>
      <c r="Y98" s="3">
        <v>0</v>
      </c>
      <c r="Z98" s="3">
        <v>0</v>
      </c>
      <c r="AB98" s="3">
        <f t="shared" si="13"/>
        <v>0</v>
      </c>
      <c r="AC98" s="3">
        <f t="shared" si="14"/>
        <v>0</v>
      </c>
    </row>
    <row r="99" spans="1:29" ht="21.95" customHeight="1" outlineLevel="2" x14ac:dyDescent="0.2">
      <c r="A99" s="7" t="s">
        <v>106</v>
      </c>
      <c r="B99" s="7" t="s">
        <v>20</v>
      </c>
      <c r="C99" s="8"/>
      <c r="D99" s="8">
        <v>360</v>
      </c>
      <c r="E99" s="8">
        <v>360</v>
      </c>
      <c r="F99" s="8"/>
      <c r="G99" s="13">
        <v>0</v>
      </c>
      <c r="J99" s="3">
        <f t="shared" si="9"/>
        <v>0</v>
      </c>
      <c r="K99" s="3">
        <f>VLOOKUP(A99,[2]TDSheet!$A:$G,6,0)</f>
        <v>360</v>
      </c>
      <c r="L99" s="3">
        <v>504</v>
      </c>
      <c r="O99" s="3">
        <f t="shared" si="10"/>
        <v>0</v>
      </c>
      <c r="P99" s="14"/>
      <c r="Q99" s="14"/>
      <c r="R99" s="14"/>
      <c r="S99" s="14"/>
      <c r="T99" s="3" t="e">
        <f t="shared" si="11"/>
        <v>#DIV/0!</v>
      </c>
      <c r="U99" s="3" t="e">
        <f t="shared" si="12"/>
        <v>#DIV/0!</v>
      </c>
      <c r="X99" s="3">
        <v>0</v>
      </c>
      <c r="Y99" s="3">
        <v>0</v>
      </c>
      <c r="Z99" s="3">
        <v>0</v>
      </c>
      <c r="AA99" s="15" t="s">
        <v>129</v>
      </c>
      <c r="AB99" s="3">
        <f t="shared" si="13"/>
        <v>0</v>
      </c>
      <c r="AC99" s="3">
        <f t="shared" si="14"/>
        <v>0</v>
      </c>
    </row>
    <row r="100" spans="1:29" ht="11.1" customHeight="1" outlineLevel="2" x14ac:dyDescent="0.2">
      <c r="A100" s="7" t="s">
        <v>107</v>
      </c>
      <c r="B100" s="7" t="s">
        <v>20</v>
      </c>
      <c r="C100" s="8"/>
      <c r="D100" s="8">
        <v>356</v>
      </c>
      <c r="E100" s="8">
        <v>356</v>
      </c>
      <c r="F100" s="8"/>
      <c r="G100" s="13">
        <v>0</v>
      </c>
      <c r="J100" s="3">
        <f t="shared" si="9"/>
        <v>0</v>
      </c>
      <c r="K100" s="3">
        <f>VLOOKUP(A100,[2]TDSheet!$A:$G,6,0)</f>
        <v>356</v>
      </c>
      <c r="O100" s="3">
        <f t="shared" si="10"/>
        <v>0</v>
      </c>
      <c r="P100" s="14"/>
      <c r="Q100" s="14"/>
      <c r="R100" s="14"/>
      <c r="S100" s="14"/>
      <c r="T100" s="3" t="e">
        <f t="shared" si="11"/>
        <v>#DIV/0!</v>
      </c>
      <c r="U100" s="3" t="e">
        <f t="shared" si="12"/>
        <v>#DIV/0!</v>
      </c>
      <c r="X100" s="3">
        <v>0</v>
      </c>
      <c r="Y100" s="3">
        <v>0</v>
      </c>
      <c r="Z100" s="3">
        <v>0</v>
      </c>
      <c r="AB100" s="3">
        <f t="shared" si="13"/>
        <v>0</v>
      </c>
      <c r="AC100" s="3">
        <f t="shared" si="14"/>
        <v>0</v>
      </c>
    </row>
    <row r="101" spans="1:29" ht="11.1" customHeight="1" outlineLevel="2" x14ac:dyDescent="0.2">
      <c r="A101" s="7" t="s">
        <v>108</v>
      </c>
      <c r="B101" s="7" t="s">
        <v>20</v>
      </c>
      <c r="C101" s="8"/>
      <c r="D101" s="8"/>
      <c r="E101" s="8">
        <v>261</v>
      </c>
      <c r="F101" s="8">
        <v>-274</v>
      </c>
      <c r="G101" s="13">
        <v>0</v>
      </c>
      <c r="J101" s="3">
        <f t="shared" si="9"/>
        <v>261</v>
      </c>
      <c r="O101" s="3">
        <f t="shared" si="10"/>
        <v>52.2</v>
      </c>
      <c r="P101" s="14"/>
      <c r="Q101" s="14"/>
      <c r="R101" s="14"/>
      <c r="S101" s="14"/>
      <c r="T101" s="3">
        <f t="shared" si="11"/>
        <v>-5.2490421455938696</v>
      </c>
      <c r="U101" s="3">
        <f t="shared" si="12"/>
        <v>-5.2490421455938696</v>
      </c>
      <c r="X101" s="3">
        <v>0</v>
      </c>
      <c r="Y101" s="3">
        <v>0</v>
      </c>
      <c r="Z101" s="3">
        <v>0</v>
      </c>
      <c r="AB101" s="3">
        <f t="shared" si="13"/>
        <v>0</v>
      </c>
      <c r="AC101" s="3">
        <f t="shared" si="14"/>
        <v>0</v>
      </c>
    </row>
    <row r="102" spans="1:29" ht="21.95" customHeight="1" outlineLevel="2" x14ac:dyDescent="0.2">
      <c r="A102" s="7" t="s">
        <v>65</v>
      </c>
      <c r="B102" s="7" t="s">
        <v>9</v>
      </c>
      <c r="C102" s="8"/>
      <c r="D102" s="8"/>
      <c r="E102" s="8">
        <v>492.65499999999997</v>
      </c>
      <c r="F102" s="8">
        <v>-536.27800000000002</v>
      </c>
      <c r="G102" s="13">
        <v>0</v>
      </c>
      <c r="J102" s="3">
        <f t="shared" si="9"/>
        <v>492.65499999999997</v>
      </c>
      <c r="O102" s="3">
        <f t="shared" si="10"/>
        <v>98.530999999999992</v>
      </c>
      <c r="P102" s="14"/>
      <c r="Q102" s="14"/>
      <c r="R102" s="14"/>
      <c r="S102" s="14"/>
      <c r="T102" s="3">
        <f t="shared" si="11"/>
        <v>-5.4427337589185134</v>
      </c>
      <c r="U102" s="3">
        <f t="shared" si="12"/>
        <v>-5.4427337589185134</v>
      </c>
      <c r="X102" s="3">
        <v>0</v>
      </c>
      <c r="Y102" s="3">
        <v>0</v>
      </c>
      <c r="Z102" s="3">
        <v>0</v>
      </c>
      <c r="AB102" s="3">
        <f t="shared" si="13"/>
        <v>0</v>
      </c>
      <c r="AC102" s="3">
        <f t="shared" si="14"/>
        <v>0</v>
      </c>
    </row>
    <row r="103" spans="1:29" ht="21.95" customHeight="1" outlineLevel="2" x14ac:dyDescent="0.2">
      <c r="A103" s="7" t="s">
        <v>18</v>
      </c>
      <c r="B103" s="7" t="s">
        <v>9</v>
      </c>
      <c r="C103" s="8"/>
      <c r="D103" s="8"/>
      <c r="E103" s="8">
        <v>77.335999999999999</v>
      </c>
      <c r="F103" s="8">
        <v>-82.786000000000001</v>
      </c>
      <c r="G103" s="13">
        <v>0</v>
      </c>
      <c r="J103" s="3">
        <f t="shared" si="9"/>
        <v>77.335999999999999</v>
      </c>
      <c r="O103" s="3">
        <f t="shared" si="10"/>
        <v>15.4672</v>
      </c>
      <c r="P103" s="14"/>
      <c r="Q103" s="14"/>
      <c r="R103" s="14"/>
      <c r="S103" s="14"/>
      <c r="T103" s="3">
        <f t="shared" si="11"/>
        <v>-5.3523585393607114</v>
      </c>
      <c r="U103" s="3">
        <f t="shared" si="12"/>
        <v>-5.3523585393607114</v>
      </c>
      <c r="X103" s="3">
        <v>0</v>
      </c>
      <c r="Y103" s="3">
        <v>0</v>
      </c>
      <c r="Z103" s="3">
        <v>0</v>
      </c>
      <c r="AB103" s="3">
        <f t="shared" si="13"/>
        <v>0</v>
      </c>
      <c r="AC103" s="3">
        <f t="shared" si="14"/>
        <v>0</v>
      </c>
    </row>
    <row r="104" spans="1:29" ht="11.1" customHeight="1" outlineLevel="2" x14ac:dyDescent="0.2">
      <c r="A104" s="7" t="s">
        <v>66</v>
      </c>
      <c r="B104" s="7" t="s">
        <v>9</v>
      </c>
      <c r="C104" s="8">
        <v>-10.754</v>
      </c>
      <c r="D104" s="8"/>
      <c r="E104" s="8"/>
      <c r="F104" s="8">
        <v>-10.754</v>
      </c>
      <c r="G104" s="13">
        <f>VLOOKUP(A104,[1]TDSheet!$A:$G,7,0)</f>
        <v>0</v>
      </c>
      <c r="J104" s="3">
        <f t="shared" si="9"/>
        <v>0</v>
      </c>
      <c r="O104" s="3">
        <f t="shared" si="10"/>
        <v>0</v>
      </c>
      <c r="P104" s="14"/>
      <c r="Q104" s="14"/>
      <c r="R104" s="14"/>
      <c r="S104" s="14"/>
      <c r="T104" s="3" t="e">
        <f t="shared" si="11"/>
        <v>#DIV/0!</v>
      </c>
      <c r="U104" s="3" t="e">
        <f t="shared" si="12"/>
        <v>#DIV/0!</v>
      </c>
      <c r="X104" s="3">
        <f>VLOOKUP(A104,[1]TDSheet!$A:$Y,25,0)</f>
        <v>0.53979999999999995</v>
      </c>
      <c r="Y104" s="3">
        <f>VLOOKUP(A104,[1]TDSheet!$A:$Z,26,0)</f>
        <v>1.3439999999999999</v>
      </c>
      <c r="Z104" s="3">
        <f>VLOOKUP(A104,[1]TDSheet!$A:$O,15,0)</f>
        <v>0</v>
      </c>
      <c r="AB104" s="3">
        <f t="shared" si="13"/>
        <v>0</v>
      </c>
      <c r="AC104" s="3">
        <f t="shared" si="14"/>
        <v>0</v>
      </c>
    </row>
    <row r="105" spans="1:29" ht="11.45" customHeight="1" x14ac:dyDescent="0.2">
      <c r="A105" s="16" t="s">
        <v>130</v>
      </c>
      <c r="B105" s="7" t="s">
        <v>9</v>
      </c>
      <c r="G105" s="13">
        <v>1</v>
      </c>
      <c r="P105" s="17">
        <f>150*0.9</f>
        <v>135</v>
      </c>
      <c r="AB105" s="3">
        <f t="shared" si="13"/>
        <v>135</v>
      </c>
      <c r="AC105" s="3">
        <f t="shared" si="14"/>
        <v>0</v>
      </c>
    </row>
    <row r="106" spans="1:29" ht="11.45" customHeight="1" x14ac:dyDescent="0.2">
      <c r="A106" s="16" t="s">
        <v>131</v>
      </c>
      <c r="B106" s="7" t="s">
        <v>9</v>
      </c>
      <c r="G106" s="13">
        <v>1</v>
      </c>
      <c r="P106" s="17">
        <f>150*0.9</f>
        <v>135</v>
      </c>
      <c r="AB106" s="3">
        <f t="shared" si="13"/>
        <v>135</v>
      </c>
      <c r="AC106" s="3">
        <f t="shared" si="14"/>
        <v>0</v>
      </c>
    </row>
  </sheetData>
  <autoFilter ref="A3:AE106" xr:uid="{BFFFF84D-A390-46A3-B9B2-1EAE6542F240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2023-09-22T14:23:27Z</dcterms:modified>
</cp:coreProperties>
</file>