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13,09,23 КИ\"/>
    </mc:Choice>
  </mc:AlternateContent>
  <xr:revisionPtr revIDLastSave="0" documentId="13_ncr:1_{F63C5FA6-41BF-45B8-A46A-6ED533362B15}" xr6:coauthVersionLast="45" xr6:coauthVersionMax="45" xr10:uidLastSave="{00000000-0000-0000-0000-000000000000}"/>
  <bookViews>
    <workbookView xWindow="-120" yWindow="-120" windowWidth="29040" windowHeight="15840" tabRatio="212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TDSheet!$A$3:$V$59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1" l="1"/>
  <c r="M60" i="1"/>
  <c r="U60" i="1" s="1"/>
  <c r="U61" i="1"/>
  <c r="U16" i="1" l="1"/>
  <c r="U17" i="1"/>
  <c r="U18" i="1"/>
  <c r="U48" i="1"/>
  <c r="U50" i="1"/>
  <c r="U51" i="1"/>
  <c r="U52" i="1"/>
  <c r="U53" i="1"/>
  <c r="U54" i="1"/>
  <c r="U55" i="1"/>
  <c r="U56" i="1"/>
  <c r="U59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P6" i="1"/>
  <c r="O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" i="1"/>
  <c r="S7" i="1"/>
  <c r="S8" i="1"/>
  <c r="S9" i="1"/>
  <c r="S10" i="1"/>
  <c r="S11" i="1"/>
  <c r="S12" i="1"/>
  <c r="S13" i="1"/>
  <c r="S14" i="1"/>
  <c r="S15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7" i="1"/>
  <c r="S58" i="1"/>
  <c r="S59" i="1"/>
  <c r="S6" i="1"/>
  <c r="R7" i="1"/>
  <c r="R8" i="1"/>
  <c r="R9" i="1"/>
  <c r="R10" i="1"/>
  <c r="R11" i="1"/>
  <c r="R12" i="1"/>
  <c r="R13" i="1"/>
  <c r="R14" i="1"/>
  <c r="R15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57" i="1"/>
  <c r="R58" i="1"/>
  <c r="R59" i="1"/>
  <c r="R6" i="1"/>
  <c r="Q7" i="1"/>
  <c r="Q8" i="1"/>
  <c r="Q9" i="1"/>
  <c r="Q10" i="1"/>
  <c r="Q11" i="1"/>
  <c r="Q12" i="1"/>
  <c r="Q13" i="1"/>
  <c r="Q14" i="1"/>
  <c r="Q15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57" i="1"/>
  <c r="Q58" i="1"/>
  <c r="Q6" i="1"/>
  <c r="F5" i="1" l="1"/>
  <c r="E5" i="1"/>
  <c r="G7" i="1"/>
  <c r="U7" i="1" s="1"/>
  <c r="G8" i="1"/>
  <c r="U8" i="1" s="1"/>
  <c r="G9" i="1"/>
  <c r="U9" i="1" s="1"/>
  <c r="G10" i="1"/>
  <c r="U10" i="1" s="1"/>
  <c r="G11" i="1"/>
  <c r="U11" i="1" s="1"/>
  <c r="G12" i="1"/>
  <c r="U12" i="1" s="1"/>
  <c r="G13" i="1"/>
  <c r="U13" i="1" s="1"/>
  <c r="G14" i="1"/>
  <c r="U14" i="1" s="1"/>
  <c r="G15" i="1"/>
  <c r="U15" i="1" s="1"/>
  <c r="G19" i="1"/>
  <c r="U19" i="1" s="1"/>
  <c r="G20" i="1"/>
  <c r="U20" i="1" s="1"/>
  <c r="G21" i="1"/>
  <c r="U21" i="1" s="1"/>
  <c r="G22" i="1"/>
  <c r="U22" i="1" s="1"/>
  <c r="G23" i="1"/>
  <c r="U23" i="1" s="1"/>
  <c r="G24" i="1"/>
  <c r="U24" i="1" s="1"/>
  <c r="G25" i="1"/>
  <c r="U25" i="1" s="1"/>
  <c r="G26" i="1"/>
  <c r="U26" i="1" s="1"/>
  <c r="G27" i="1"/>
  <c r="U27" i="1" s="1"/>
  <c r="G28" i="1"/>
  <c r="U28" i="1" s="1"/>
  <c r="G29" i="1"/>
  <c r="U29" i="1" s="1"/>
  <c r="G30" i="1"/>
  <c r="U30" i="1" s="1"/>
  <c r="G31" i="1"/>
  <c r="U31" i="1" s="1"/>
  <c r="G32" i="1"/>
  <c r="U32" i="1" s="1"/>
  <c r="G33" i="1"/>
  <c r="U33" i="1" s="1"/>
  <c r="G34" i="1"/>
  <c r="U34" i="1" s="1"/>
  <c r="G35" i="1"/>
  <c r="U35" i="1" s="1"/>
  <c r="G36" i="1"/>
  <c r="U36" i="1" s="1"/>
  <c r="G37" i="1"/>
  <c r="U37" i="1" s="1"/>
  <c r="G38" i="1"/>
  <c r="U38" i="1" s="1"/>
  <c r="G39" i="1"/>
  <c r="U39" i="1" s="1"/>
  <c r="G40" i="1"/>
  <c r="U40" i="1" s="1"/>
  <c r="G41" i="1"/>
  <c r="U41" i="1" s="1"/>
  <c r="G42" i="1"/>
  <c r="U42" i="1" s="1"/>
  <c r="G43" i="1"/>
  <c r="U43" i="1" s="1"/>
  <c r="G44" i="1"/>
  <c r="U44" i="1" s="1"/>
  <c r="G45" i="1"/>
  <c r="U45" i="1" s="1"/>
  <c r="G46" i="1"/>
  <c r="U46" i="1" s="1"/>
  <c r="G47" i="1"/>
  <c r="U47" i="1" s="1"/>
  <c r="G49" i="1"/>
  <c r="U49" i="1" s="1"/>
  <c r="G57" i="1"/>
  <c r="U57" i="1" s="1"/>
  <c r="G58" i="1"/>
  <c r="U58" i="1" s="1"/>
  <c r="G6" i="1"/>
  <c r="U6" i="1" s="1"/>
  <c r="V5" i="1"/>
  <c r="U5" i="1"/>
  <c r="S5" i="1"/>
  <c r="R5" i="1"/>
  <c r="Q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<sst xmlns="http://schemas.openxmlformats.org/spreadsheetml/2006/main" count="156" uniqueCount="81">
  <si>
    <t>Период: 07.09.2023 - 14.09.2023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</si>
  <si>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</si>
  <si>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</si>
  <si>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</si>
  <si>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</si>
  <si>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</si>
  <si>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</si>
  <si>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</si>
  <si>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</si>
  <si>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</si>
  <si>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</si>
  <si>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</si>
  <si>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</si>
  <si>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</si>
  <si>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</si>
  <si>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</si>
  <si>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</si>
  <si>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</si>
  <si>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</si>
  <si>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</si>
  <si>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</si>
  <si>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</si>
  <si>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</si>
  <si>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шт</t>
  </si>
  <si>
    <t>339  Колбаса вареная Филейская ТМ Вязанка ТС Классическая, 0,40 кг. 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</si>
  <si>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</si>
  <si>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</si>
  <si>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</si>
  <si>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</si>
  <si>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</si>
  <si>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</si>
  <si>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</si>
  <si>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</si>
  <si>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</si>
  <si>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</si>
  <si>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</si>
  <si>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</si>
  <si>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</si>
  <si>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</si>
  <si>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</si>
  <si>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</si>
  <si>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</si>
  <si>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</si>
  <si>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</si>
  <si>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</si>
  <si>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</si>
  <si>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</si>
  <si>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</si>
  <si>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БОНУС_225  Колбаса Дугушка со шпиком, ВЕС, ТМ Стародворье 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</si>
  <si>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</si>
  <si>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</si>
  <si>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082  Колбаса Стародворская, 0,4кг, ТС Старый двор  ПОКОМ</t>
  </si>
  <si>
    <t>095  Сосиски Баварские,  0.42кг, БАВАРУШКИ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</si>
  <si>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</si>
  <si>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</si>
  <si>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</si>
  <si>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</si>
  <si>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</si>
  <si>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</si>
  <si>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352 Сардельки Сочинки с сыром ТМ Стародворье 0,4 кг   ПОКОМ</t>
  </si>
  <si>
    <t>371 Сосиски Сочинки Молочные ТМ Стародворье в оболочке амицел в модгазовой среде 0,4 кг  ПОКОМ</t>
  </si>
  <si>
    <t>372 Сосиски Сочинки Сливочные ТМ Стародворье в оболочке амицел в мо среде 0,4 кг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</si>
  <si>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</si>
  <si>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</si>
  <si>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</si>
  <si>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</si>
  <si>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</si>
  <si>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</si>
  <si>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</si>
  <si>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</si>
  <si>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24,08</t>
  </si>
  <si>
    <t>ср 30,08</t>
  </si>
  <si>
    <t>коментарий</t>
  </si>
  <si>
    <t>вес</t>
  </si>
  <si>
    <t>Сардельки Сочинки с сочным окороком ТМ Стародворье полиамид мгс ф/в 0,4 кг СК3</t>
  </si>
  <si>
    <t>заказать для акции</t>
  </si>
  <si>
    <t>акция/вывод</t>
  </si>
  <si>
    <t>ср 05,09</t>
  </si>
  <si>
    <t>акция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</si>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</sst>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0" xfId="0" applyNumberFormat="1" applyFill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3" fillId="5" borderId="0" xfId="0" applyNumberFormat="1" applyFont="1" applyFill="1" applyAlignment="1"/>
    <xf numFmtId="164" fontId="0" fillId="0" borderId="3" xfId="0" applyNumberFormat="1" applyBorder="1" applyAlignment="1"/>
    <xf numFmtId="164" fontId="3" fillId="0" borderId="0" xfId="0" applyNumberFormat="1" applyFont="1" applyAlignment="1">
      <alignment horizontal="left"/>
    </xf>
    <xf numFmtId="164" fontId="0" fillId="5" borderId="0" xfId="0" applyNumberFormat="1" applyFill="1" applyAlignment="1"/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5,09,23%20&#1050;&#1048;/&#1076;&#1074;%2005,09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29.08.2023 - 05.09.2023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17,08</v>
          </cell>
          <cell r="R3" t="str">
            <v>ср 24,08</v>
          </cell>
          <cell r="S3" t="str">
            <v>ср 30,08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6719.3010000000004</v>
          </cell>
          <cell r="F5">
            <v>10051.225</v>
          </cell>
          <cell r="H5">
            <v>0</v>
          </cell>
          <cell r="I5">
            <v>0</v>
          </cell>
          <cell r="J5">
            <v>2160</v>
          </cell>
          <cell r="K5">
            <v>0</v>
          </cell>
          <cell r="L5">
            <v>1343.8601999999996</v>
          </cell>
          <cell r="M5">
            <v>4730</v>
          </cell>
          <cell r="N5">
            <v>0</v>
          </cell>
          <cell r="Q5">
            <v>1528.8941999999995</v>
          </cell>
          <cell r="R5">
            <v>1528.3356000000006</v>
          </cell>
          <cell r="S5">
            <v>1687.5835999999999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-2.7</v>
          </cell>
          <cell r="F6">
            <v>-2.7</v>
          </cell>
          <cell r="G6">
            <v>0</v>
          </cell>
          <cell r="J6">
            <v>0</v>
          </cell>
          <cell r="L6">
            <v>0</v>
          </cell>
          <cell r="O6" t="e">
            <v>#DIV/0!</v>
          </cell>
          <cell r="P6" t="e">
            <v>#DIV/0!</v>
          </cell>
          <cell r="Q6">
            <v>0</v>
          </cell>
          <cell r="R6">
            <v>0</v>
          </cell>
          <cell r="S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315.40600000000001</v>
          </cell>
          <cell r="D7">
            <v>213.91499999999999</v>
          </cell>
          <cell r="E7">
            <v>116.724</v>
          </cell>
          <cell r="F7">
            <v>369.3</v>
          </cell>
          <cell r="G7">
            <v>1</v>
          </cell>
          <cell r="J7">
            <v>0</v>
          </cell>
          <cell r="L7">
            <v>23.344799999999999</v>
          </cell>
          <cell r="O7">
            <v>15.819368767348617</v>
          </cell>
          <cell r="P7">
            <v>15.819368767348617</v>
          </cell>
          <cell r="Q7">
            <v>40.651799999999994</v>
          </cell>
          <cell r="R7">
            <v>28.593599999999999</v>
          </cell>
          <cell r="S7">
            <v>34.428199999999997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160.822</v>
          </cell>
          <cell r="D8">
            <v>180.48</v>
          </cell>
          <cell r="E8">
            <v>110.136</v>
          </cell>
          <cell r="F8">
            <v>213.63300000000001</v>
          </cell>
          <cell r="G8">
            <v>1</v>
          </cell>
          <cell r="J8">
            <v>0</v>
          </cell>
          <cell r="L8">
            <v>22.027200000000001</v>
          </cell>
          <cell r="M8">
            <v>50</v>
          </cell>
          <cell r="O8">
            <v>11.968520737996661</v>
          </cell>
          <cell r="P8">
            <v>9.6985999128350411</v>
          </cell>
          <cell r="Q8">
            <v>20.030999999999999</v>
          </cell>
          <cell r="R8">
            <v>16.803999999999998</v>
          </cell>
          <cell r="S8">
            <v>21.366999999999997</v>
          </cell>
        </row>
        <row r="9">
          <cell r="A9" t="str">
            <v>013  Сардельки Вязанка Стародворские NDX, ВЕС.  ПОКОМ</v>
          </cell>
          <cell r="B9" t="str">
            <v>кг</v>
          </cell>
          <cell r="C9">
            <v>-4.3999999999999997E-2</v>
          </cell>
          <cell r="F9">
            <v>-4.3999999999999997E-2</v>
          </cell>
          <cell r="G9">
            <v>0</v>
          </cell>
          <cell r="J9">
            <v>0</v>
          </cell>
          <cell r="L9">
            <v>0</v>
          </cell>
          <cell r="O9" t="e">
            <v>#DIV/0!</v>
          </cell>
          <cell r="P9" t="e">
            <v>#DIV/0!</v>
          </cell>
          <cell r="Q9">
            <v>0</v>
          </cell>
          <cell r="R9">
            <v>1.6013999999999999</v>
          </cell>
          <cell r="S9">
            <v>0</v>
          </cell>
        </row>
        <row r="10">
          <cell r="A10" t="str">
            <v>016  Сосиски Вязанка Молочные, Вязанка вискофан  ВЕС.ПОКОМ</v>
          </cell>
          <cell r="B10" t="str">
            <v>кг</v>
          </cell>
          <cell r="C10">
            <v>170.916</v>
          </cell>
          <cell r="D10">
            <v>147.29300000000001</v>
          </cell>
          <cell r="E10">
            <v>72.103999999999999</v>
          </cell>
          <cell r="F10">
            <v>210.44300000000001</v>
          </cell>
          <cell r="G10">
            <v>1</v>
          </cell>
          <cell r="J10">
            <v>0</v>
          </cell>
          <cell r="L10">
            <v>14.4208</v>
          </cell>
          <cell r="O10">
            <v>14.593018417840897</v>
          </cell>
          <cell r="P10">
            <v>14.593018417840897</v>
          </cell>
          <cell r="Q10">
            <v>20.9436</v>
          </cell>
          <cell r="R10">
            <v>8.4016000000000002</v>
          </cell>
          <cell r="S10">
            <v>21.5608</v>
          </cell>
        </row>
        <row r="11">
          <cell r="A11" t="str">
            <v>017  Сосиски Вязанка Сливочные, Вязанка амицел ВЕС.ПОКОМ</v>
          </cell>
          <cell r="B11" t="str">
            <v>кг</v>
          </cell>
          <cell r="C11">
            <v>153.41399999999999</v>
          </cell>
          <cell r="D11">
            <v>252.38800000000001</v>
          </cell>
          <cell r="E11">
            <v>180.97300000000001</v>
          </cell>
          <cell r="F11">
            <v>184.30699999999999</v>
          </cell>
          <cell r="G11">
            <v>1</v>
          </cell>
          <cell r="J11">
            <v>0</v>
          </cell>
          <cell r="L11">
            <v>36.194600000000001</v>
          </cell>
          <cell r="M11">
            <v>250</v>
          </cell>
          <cell r="O11">
            <v>11.999220878252556</v>
          </cell>
          <cell r="P11">
            <v>5.0921131881551389</v>
          </cell>
          <cell r="Q11">
            <v>26.791399999999999</v>
          </cell>
          <cell r="R11">
            <v>25.759399999999999</v>
          </cell>
          <cell r="S11">
            <v>27.943999999999999</v>
          </cell>
        </row>
        <row r="12">
          <cell r="A12" t="str">
            <v>018  Сосиски Рубленые, Вязанка вискофан  ВЕС.ПОКОМ</v>
          </cell>
          <cell r="B12" t="str">
            <v>кг</v>
          </cell>
          <cell r="C12">
            <v>5.0369999999999999</v>
          </cell>
          <cell r="F12">
            <v>5.0369999999999999</v>
          </cell>
          <cell r="G12">
            <v>0</v>
          </cell>
          <cell r="J12">
            <v>0</v>
          </cell>
          <cell r="L12">
            <v>0</v>
          </cell>
          <cell r="O12" t="e">
            <v>#DIV/0!</v>
          </cell>
          <cell r="P12" t="e">
            <v>#DIV/0!</v>
          </cell>
          <cell r="Q12">
            <v>0</v>
          </cell>
          <cell r="R12">
            <v>0</v>
          </cell>
          <cell r="S12">
            <v>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C13">
            <v>23</v>
          </cell>
          <cell r="G13">
            <v>0</v>
          </cell>
          <cell r="J13">
            <v>0</v>
          </cell>
          <cell r="L13">
            <v>0</v>
          </cell>
          <cell r="O13" t="e">
            <v>#DIV/0!</v>
          </cell>
          <cell r="P13" t="e">
            <v>#DIV/0!</v>
          </cell>
          <cell r="Q13">
            <v>0.6</v>
          </cell>
          <cell r="R13">
            <v>0.4</v>
          </cell>
          <cell r="S13">
            <v>0.4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>
            <v>-2.5</v>
          </cell>
          <cell r="F14">
            <v>-2.5</v>
          </cell>
          <cell r="G14">
            <v>0</v>
          </cell>
          <cell r="J14">
            <v>0</v>
          </cell>
          <cell r="L14">
            <v>0</v>
          </cell>
          <cell r="O14" t="e">
            <v>#DIV/0!</v>
          </cell>
          <cell r="P14" t="e">
            <v>#DIV/0!</v>
          </cell>
          <cell r="Q14">
            <v>0</v>
          </cell>
          <cell r="R14">
            <v>0.5</v>
          </cell>
          <cell r="S14">
            <v>0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C15">
            <v>-2.6</v>
          </cell>
          <cell r="F15">
            <v>-2.6</v>
          </cell>
          <cell r="G15">
            <v>0</v>
          </cell>
          <cell r="J15">
            <v>0</v>
          </cell>
          <cell r="L15">
            <v>0</v>
          </cell>
          <cell r="O15" t="e">
            <v>#DIV/0!</v>
          </cell>
          <cell r="P15" t="e">
            <v>#DIV/0!</v>
          </cell>
          <cell r="Q15">
            <v>0.52</v>
          </cell>
          <cell r="R15">
            <v>0</v>
          </cell>
          <cell r="S15">
            <v>0</v>
          </cell>
        </row>
        <row r="16">
          <cell r="A16" t="str">
            <v>082  Колбаса Стародворская, 0,4кг, ТС Старый двор  ПОКОМ</v>
          </cell>
          <cell r="B16" t="str">
            <v>шт</v>
          </cell>
          <cell r="C16">
            <v>21</v>
          </cell>
          <cell r="E16">
            <v>5</v>
          </cell>
          <cell r="F16">
            <v>16</v>
          </cell>
          <cell r="G16">
            <v>0</v>
          </cell>
          <cell r="J16">
            <v>0</v>
          </cell>
          <cell r="L16">
            <v>1</v>
          </cell>
          <cell r="O16">
            <v>16</v>
          </cell>
          <cell r="P16">
            <v>16</v>
          </cell>
          <cell r="Q16">
            <v>3</v>
          </cell>
          <cell r="R16">
            <v>3.2</v>
          </cell>
          <cell r="S16">
            <v>2.6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-3</v>
          </cell>
          <cell r="F17">
            <v>-3</v>
          </cell>
          <cell r="G17">
            <v>0</v>
          </cell>
          <cell r="J17">
            <v>0</v>
          </cell>
          <cell r="L17">
            <v>0</v>
          </cell>
          <cell r="O17" t="e">
            <v>#DIV/0!</v>
          </cell>
          <cell r="P17" t="e">
            <v>#DIV/0!</v>
          </cell>
          <cell r="Q17">
            <v>0</v>
          </cell>
          <cell r="R17">
            <v>0</v>
          </cell>
          <cell r="S17">
            <v>0</v>
          </cell>
        </row>
        <row r="18">
          <cell r="A18" t="str">
            <v>093  Сосиски Баварские с сыром, БАВАРУШКИ МГС 0.42кг, ТМ Стародворье    ПОКОМ</v>
          </cell>
          <cell r="B18" t="str">
            <v>шт</v>
          </cell>
          <cell r="C18">
            <v>3</v>
          </cell>
          <cell r="G18">
            <v>0</v>
          </cell>
          <cell r="J18">
            <v>0</v>
          </cell>
          <cell r="L18">
            <v>0</v>
          </cell>
          <cell r="O18" t="e">
            <v>#DIV/0!</v>
          </cell>
          <cell r="P18" t="e">
            <v>#DIV/0!</v>
          </cell>
          <cell r="Q18">
            <v>0</v>
          </cell>
          <cell r="R18">
            <v>0</v>
          </cell>
          <cell r="S18">
            <v>0</v>
          </cell>
        </row>
        <row r="19">
          <cell r="A19" t="str">
            <v>102  Сосиски Ганноверские, амилюкс МГС, 0.6кг, ТМ Стародворье    ПОКОМ</v>
          </cell>
          <cell r="B19" t="str">
            <v>шт</v>
          </cell>
          <cell r="C19">
            <v>50</v>
          </cell>
          <cell r="G19">
            <v>0</v>
          </cell>
          <cell r="J19">
            <v>0</v>
          </cell>
          <cell r="L19">
            <v>0</v>
          </cell>
          <cell r="O19" t="e">
            <v>#DIV/0!</v>
          </cell>
          <cell r="P19" t="e">
            <v>#DIV/0!</v>
          </cell>
          <cell r="Q19">
            <v>0</v>
          </cell>
          <cell r="R19">
            <v>1</v>
          </cell>
          <cell r="S19">
            <v>1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C20">
            <v>1249.777</v>
          </cell>
          <cell r="D20">
            <v>1199.5899999999999</v>
          </cell>
          <cell r="E20">
            <v>1105.222</v>
          </cell>
          <cell r="F20">
            <v>717.30399999999997</v>
          </cell>
          <cell r="G20">
            <v>1</v>
          </cell>
          <cell r="J20">
            <v>1300</v>
          </cell>
          <cell r="L20">
            <v>221.0444</v>
          </cell>
          <cell r="M20">
            <v>630</v>
          </cell>
          <cell r="O20">
            <v>11.976345023895652</v>
          </cell>
          <cell r="P20">
            <v>9.1262388913720507</v>
          </cell>
          <cell r="Q20">
            <v>222.95</v>
          </cell>
          <cell r="R20">
            <v>216.50279999999998</v>
          </cell>
          <cell r="S20">
            <v>257.1044</v>
          </cell>
        </row>
        <row r="21">
          <cell r="A21" t="str">
            <v>212  Колбаса в/к Сервелат Пражский, ВЕС.,ТМ КОЛБАСНЫЙ СТАНДАРТ ПОКОМ</v>
          </cell>
          <cell r="B21" t="str">
            <v>кг</v>
          </cell>
          <cell r="C21">
            <v>1.1220000000000001</v>
          </cell>
          <cell r="F21">
            <v>1.1220000000000001</v>
          </cell>
          <cell r="G21">
            <v>0</v>
          </cell>
          <cell r="J21">
            <v>0</v>
          </cell>
          <cell r="L21">
            <v>0</v>
          </cell>
          <cell r="O21" t="e">
            <v>#DIV/0!</v>
          </cell>
          <cell r="P21" t="e">
            <v>#DIV/0!</v>
          </cell>
          <cell r="Q21">
            <v>0</v>
          </cell>
          <cell r="R21">
            <v>0</v>
          </cell>
          <cell r="S21">
            <v>0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C22">
            <v>-56.192</v>
          </cell>
          <cell r="D22">
            <v>523.28399999999999</v>
          </cell>
          <cell r="E22">
            <v>43.615000000000002</v>
          </cell>
          <cell r="F22">
            <v>423.47699999999998</v>
          </cell>
          <cell r="G22">
            <v>1</v>
          </cell>
          <cell r="J22">
            <v>0</v>
          </cell>
          <cell r="L22">
            <v>8.7230000000000008</v>
          </cell>
          <cell r="O22">
            <v>48.547174137338068</v>
          </cell>
          <cell r="P22">
            <v>48.547174137338068</v>
          </cell>
          <cell r="Q22">
            <v>14.2544</v>
          </cell>
          <cell r="R22">
            <v>39.714399999999998</v>
          </cell>
          <cell r="S22">
            <v>14.424199999999999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399.61099999999999</v>
          </cell>
          <cell r="D23">
            <v>190.90899999999999</v>
          </cell>
          <cell r="E23">
            <v>167.322</v>
          </cell>
          <cell r="F23">
            <v>268.964</v>
          </cell>
          <cell r="G23">
            <v>1</v>
          </cell>
          <cell r="J23">
            <v>0</v>
          </cell>
          <cell r="L23">
            <v>33.464399999999998</v>
          </cell>
          <cell r="M23">
            <v>130</v>
          </cell>
          <cell r="O23">
            <v>11.922042528776851</v>
          </cell>
          <cell r="P23">
            <v>8.0373172685002583</v>
          </cell>
          <cell r="Q23">
            <v>43.9666</v>
          </cell>
          <cell r="R23">
            <v>13.146199999999999</v>
          </cell>
          <cell r="S23">
            <v>39.297000000000004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1037.125</v>
          </cell>
          <cell r="D24">
            <v>1799.93</v>
          </cell>
          <cell r="E24">
            <v>1093.298</v>
          </cell>
          <cell r="F24">
            <v>1333.0840000000001</v>
          </cell>
          <cell r="G24">
            <v>1</v>
          </cell>
          <cell r="J24">
            <v>0</v>
          </cell>
          <cell r="L24">
            <v>218.65960000000001</v>
          </cell>
          <cell r="M24">
            <v>1250</v>
          </cell>
          <cell r="O24">
            <v>11.813265916520471</v>
          </cell>
          <cell r="P24">
            <v>6.096617756549449</v>
          </cell>
          <cell r="Q24">
            <v>226.38600000000002</v>
          </cell>
          <cell r="R24">
            <v>252.63200000000001</v>
          </cell>
          <cell r="S24">
            <v>235.3192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84.575999999999993</v>
          </cell>
          <cell r="D25">
            <v>142.601</v>
          </cell>
          <cell r="E25">
            <v>48.305999999999997</v>
          </cell>
          <cell r="F25">
            <v>154.14599999999999</v>
          </cell>
          <cell r="G25">
            <v>1</v>
          </cell>
          <cell r="J25">
            <v>0</v>
          </cell>
          <cell r="L25">
            <v>9.6611999999999991</v>
          </cell>
          <cell r="O25">
            <v>15.955160849583903</v>
          </cell>
          <cell r="P25">
            <v>15.955160849583903</v>
          </cell>
          <cell r="Q25">
            <v>16.672599999999999</v>
          </cell>
          <cell r="R25">
            <v>16.302</v>
          </cell>
          <cell r="S25">
            <v>16.230799999999999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339.98099999999999</v>
          </cell>
          <cell r="D26">
            <v>454.68900000000002</v>
          </cell>
          <cell r="E26">
            <v>274.09199999999998</v>
          </cell>
          <cell r="F26">
            <v>420.54899999999998</v>
          </cell>
          <cell r="G26">
            <v>1</v>
          </cell>
          <cell r="J26">
            <v>0</v>
          </cell>
          <cell r="L26">
            <v>54.818399999999997</v>
          </cell>
          <cell r="M26">
            <v>230</v>
          </cell>
          <cell r="O26">
            <v>11.867347459976942</v>
          </cell>
          <cell r="P26">
            <v>7.6716759336281246</v>
          </cell>
          <cell r="Q26">
            <v>61.768799999999999</v>
          </cell>
          <cell r="R26">
            <v>62.545000000000002</v>
          </cell>
          <cell r="S26">
            <v>54.424800000000005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1042.2149999999999</v>
          </cell>
          <cell r="D27">
            <v>1514.99</v>
          </cell>
          <cell r="E27">
            <v>965.27499999999998</v>
          </cell>
          <cell r="F27">
            <v>948.04399999999998</v>
          </cell>
          <cell r="G27">
            <v>1</v>
          </cell>
          <cell r="J27">
            <v>0</v>
          </cell>
          <cell r="L27">
            <v>193.05500000000001</v>
          </cell>
          <cell r="M27">
            <v>1350</v>
          </cell>
          <cell r="O27">
            <v>11.903571521069125</v>
          </cell>
          <cell r="P27">
            <v>4.9107456424335032</v>
          </cell>
          <cell r="Q27">
            <v>221.87880000000001</v>
          </cell>
          <cell r="R27">
            <v>238.6978</v>
          </cell>
          <cell r="S27">
            <v>242.34160000000003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715.12599999999998</v>
          </cell>
          <cell r="D28">
            <v>1504.43</v>
          </cell>
          <cell r="E28">
            <v>635.83100000000002</v>
          </cell>
          <cell r="F28">
            <v>1225.8679999999999</v>
          </cell>
          <cell r="G28">
            <v>1</v>
          </cell>
          <cell r="J28">
            <v>0</v>
          </cell>
          <cell r="L28">
            <v>127.1662</v>
          </cell>
          <cell r="M28">
            <v>300</v>
          </cell>
          <cell r="O28">
            <v>11.999006025185937</v>
          </cell>
          <cell r="P28">
            <v>9.6398885867471069</v>
          </cell>
          <cell r="Q28">
            <v>141.68040000000002</v>
          </cell>
          <cell r="R28">
            <v>142.1388</v>
          </cell>
          <cell r="S28">
            <v>155.21020000000001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102.074</v>
          </cell>
          <cell r="D29">
            <v>501.75299999999999</v>
          </cell>
          <cell r="E29">
            <v>142.43</v>
          </cell>
          <cell r="F29">
            <v>370.88299999999998</v>
          </cell>
          <cell r="G29">
            <v>1</v>
          </cell>
          <cell r="J29">
            <v>0</v>
          </cell>
          <cell r="L29">
            <v>28.486000000000001</v>
          </cell>
          <cell r="O29">
            <v>13.019834304570665</v>
          </cell>
          <cell r="P29">
            <v>13.019834304570665</v>
          </cell>
          <cell r="Q29">
            <v>15.764199999999999</v>
          </cell>
          <cell r="R29">
            <v>56.117800000000003</v>
          </cell>
          <cell r="S29">
            <v>42.188400000000001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72.584999999999994</v>
          </cell>
          <cell r="D30">
            <v>324.08</v>
          </cell>
          <cell r="E30">
            <v>103.072</v>
          </cell>
          <cell r="F30">
            <v>219.25</v>
          </cell>
          <cell r="G30">
            <v>1</v>
          </cell>
          <cell r="J30">
            <v>0</v>
          </cell>
          <cell r="L30">
            <v>20.6144</v>
          </cell>
          <cell r="M30">
            <v>25</v>
          </cell>
          <cell r="O30">
            <v>11.848513660353927</v>
          </cell>
          <cell r="P30">
            <v>10.635769171064887</v>
          </cell>
          <cell r="Q30">
            <v>22.543799999999997</v>
          </cell>
          <cell r="R30">
            <v>36.2014</v>
          </cell>
          <cell r="S30">
            <v>24.472000000000001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121.321</v>
          </cell>
          <cell r="D31">
            <v>10.6</v>
          </cell>
          <cell r="E31">
            <v>18.463000000000001</v>
          </cell>
          <cell r="F31">
            <v>7.0999999999999994E-2</v>
          </cell>
          <cell r="G31">
            <v>1</v>
          </cell>
          <cell r="J31">
            <v>0</v>
          </cell>
          <cell r="L31">
            <v>3.6926000000000001</v>
          </cell>
          <cell r="M31">
            <v>40</v>
          </cell>
          <cell r="O31">
            <v>10.851703406813627</v>
          </cell>
          <cell r="P31">
            <v>1.9227644478145477E-2</v>
          </cell>
          <cell r="Q31">
            <v>29.220199999999998</v>
          </cell>
          <cell r="R31">
            <v>48.743200000000002</v>
          </cell>
          <cell r="S31">
            <v>36.083199999999998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26.545000000000002</v>
          </cell>
          <cell r="G32">
            <v>0</v>
          </cell>
          <cell r="J32">
            <v>0</v>
          </cell>
          <cell r="L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0.84160000000000001</v>
          </cell>
          <cell r="S32">
            <v>1.2529999999999999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60.99</v>
          </cell>
          <cell r="G33">
            <v>0</v>
          </cell>
          <cell r="J33">
            <v>0</v>
          </cell>
          <cell r="L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0.43760000000000004</v>
          </cell>
          <cell r="S33">
            <v>0.52259999999999995</v>
          </cell>
        </row>
        <row r="34">
          <cell r="A34" t="str">
            <v>246  Колбаса Стародворская ТМ Стародворье ТС Старый двор, ПОКОМ</v>
          </cell>
          <cell r="B34" t="str">
            <v>кг</v>
          </cell>
          <cell r="C34">
            <v>51.383000000000003</v>
          </cell>
          <cell r="G34">
            <v>0</v>
          </cell>
          <cell r="J34">
            <v>0</v>
          </cell>
          <cell r="L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  <cell r="S34">
            <v>0.26840000000000003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2.8439999999999999</v>
          </cell>
          <cell r="F35">
            <v>2.8439999999999999</v>
          </cell>
          <cell r="G35">
            <v>0</v>
          </cell>
          <cell r="J35">
            <v>0</v>
          </cell>
          <cell r="L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  <cell r="S35">
            <v>0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15.536</v>
          </cell>
          <cell r="G36">
            <v>0</v>
          </cell>
          <cell r="J36">
            <v>0</v>
          </cell>
          <cell r="L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0.26619999999999999</v>
          </cell>
          <cell r="S36">
            <v>0.53459999999999996</v>
          </cell>
        </row>
        <row r="37">
          <cell r="A37" t="str">
            <v>254  Сосиски Датские, ВЕС, ТМ КОЛБАСНЫЙ СТАНДАРТ ПОКОМ</v>
          </cell>
          <cell r="B37" t="str">
            <v>кг</v>
          </cell>
          <cell r="C37">
            <v>-1.9550000000000001</v>
          </cell>
          <cell r="F37">
            <v>-1.9550000000000001</v>
          </cell>
          <cell r="G37">
            <v>0</v>
          </cell>
          <cell r="J37">
            <v>0</v>
          </cell>
          <cell r="L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  <cell r="S37">
            <v>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C38">
            <v>83.144999999999996</v>
          </cell>
          <cell r="D38">
            <v>102.30200000000001</v>
          </cell>
          <cell r="E38">
            <v>104.91800000000001</v>
          </cell>
          <cell r="F38">
            <v>16.37</v>
          </cell>
          <cell r="G38">
            <v>0</v>
          </cell>
          <cell r="J38">
            <v>0</v>
          </cell>
          <cell r="L38">
            <v>20.983600000000003</v>
          </cell>
          <cell r="O38">
            <v>0.78013305629158003</v>
          </cell>
          <cell r="P38">
            <v>0.78013305629158003</v>
          </cell>
          <cell r="Q38">
            <v>46.004399999999997</v>
          </cell>
          <cell r="R38">
            <v>38.450800000000001</v>
          </cell>
          <cell r="S38">
            <v>54.158200000000001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C39">
            <v>1.647</v>
          </cell>
          <cell r="F39">
            <v>1.647</v>
          </cell>
          <cell r="G39">
            <v>0</v>
          </cell>
          <cell r="J39">
            <v>0</v>
          </cell>
          <cell r="L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  <cell r="S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40.35</v>
          </cell>
          <cell r="G40">
            <v>0</v>
          </cell>
          <cell r="J40">
            <v>0</v>
          </cell>
          <cell r="L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0.27860000000000001</v>
          </cell>
          <cell r="S40">
            <v>0.27860000000000001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340.58100000000002</v>
          </cell>
          <cell r="E41">
            <v>162.00399999999999</v>
          </cell>
          <cell r="F41">
            <v>29.044</v>
          </cell>
          <cell r="G41">
            <v>1</v>
          </cell>
          <cell r="J41">
            <v>260</v>
          </cell>
          <cell r="L41">
            <v>32.400799999999997</v>
          </cell>
          <cell r="M41">
            <v>100</v>
          </cell>
          <cell r="O41">
            <v>12.007234389274339</v>
          </cell>
          <cell r="P41">
            <v>8.9208908422014268</v>
          </cell>
          <cell r="Q41">
            <v>44.394400000000005</v>
          </cell>
          <cell r="R41">
            <v>30.938600000000001</v>
          </cell>
          <cell r="S41">
            <v>38.872399999999999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276.39400000000001</v>
          </cell>
          <cell r="E42">
            <v>134.88399999999999</v>
          </cell>
          <cell r="F42">
            <v>13.869</v>
          </cell>
          <cell r="G42">
            <v>1</v>
          </cell>
          <cell r="J42">
            <v>300</v>
          </cell>
          <cell r="L42">
            <v>26.976799999999997</v>
          </cell>
          <cell r="M42">
            <v>10</v>
          </cell>
          <cell r="O42">
            <v>12.005463954212511</v>
          </cell>
          <cell r="P42">
            <v>11.634775065982625</v>
          </cell>
          <cell r="Q42">
            <v>35.327600000000004</v>
          </cell>
          <cell r="R42">
            <v>24.090799999999998</v>
          </cell>
          <cell r="S42">
            <v>37.550200000000004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-1.5229999999999999</v>
          </cell>
          <cell r="F43">
            <v>-1.5229999999999999</v>
          </cell>
          <cell r="G43">
            <v>0</v>
          </cell>
          <cell r="J43">
            <v>0</v>
          </cell>
          <cell r="L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2.6257999999999999</v>
          </cell>
          <cell r="S43">
            <v>0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>
            <v>284</v>
          </cell>
          <cell r="D44">
            <v>805</v>
          </cell>
          <cell r="E44">
            <v>267</v>
          </cell>
          <cell r="F44">
            <v>727</v>
          </cell>
          <cell r="G44">
            <v>0.4</v>
          </cell>
          <cell r="J44">
            <v>0</v>
          </cell>
          <cell r="L44">
            <v>53.4</v>
          </cell>
          <cell r="O44">
            <v>13.614232209737828</v>
          </cell>
          <cell r="P44">
            <v>13.614232209737828</v>
          </cell>
          <cell r="Q44">
            <v>54.6</v>
          </cell>
          <cell r="R44">
            <v>52</v>
          </cell>
          <cell r="S44">
            <v>74.8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C45">
            <v>16.068000000000001</v>
          </cell>
          <cell r="D45">
            <v>5.6589999999999998</v>
          </cell>
          <cell r="E45">
            <v>2.613</v>
          </cell>
          <cell r="G45">
            <v>0</v>
          </cell>
          <cell r="J45">
            <v>0</v>
          </cell>
          <cell r="L45">
            <v>0.52259999999999995</v>
          </cell>
          <cell r="O45">
            <v>0</v>
          </cell>
          <cell r="P45">
            <v>0</v>
          </cell>
          <cell r="Q45">
            <v>0</v>
          </cell>
          <cell r="R45">
            <v>3.8945999999999996</v>
          </cell>
          <cell r="S45">
            <v>5.6033999999999997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>
            <v>293</v>
          </cell>
          <cell r="D46">
            <v>582</v>
          </cell>
          <cell r="E46">
            <v>168</v>
          </cell>
          <cell r="F46">
            <v>628</v>
          </cell>
          <cell r="G46">
            <v>0.4</v>
          </cell>
          <cell r="J46">
            <v>0</v>
          </cell>
          <cell r="L46">
            <v>33.6</v>
          </cell>
          <cell r="O46">
            <v>18.69047619047619</v>
          </cell>
          <cell r="P46">
            <v>18.69047619047619</v>
          </cell>
          <cell r="Q46">
            <v>45.8</v>
          </cell>
          <cell r="R46">
            <v>30.6</v>
          </cell>
          <cell r="S46">
            <v>60.2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>
            <v>266</v>
          </cell>
          <cell r="D47">
            <v>624</v>
          </cell>
          <cell r="E47">
            <v>261</v>
          </cell>
          <cell r="F47">
            <v>558</v>
          </cell>
          <cell r="G47">
            <v>0.4</v>
          </cell>
          <cell r="J47">
            <v>0</v>
          </cell>
          <cell r="L47">
            <v>52.2</v>
          </cell>
          <cell r="M47">
            <v>65</v>
          </cell>
          <cell r="O47">
            <v>11.934865900383141</v>
          </cell>
          <cell r="P47">
            <v>10.689655172413792</v>
          </cell>
          <cell r="Q47">
            <v>47.6</v>
          </cell>
          <cell r="R47">
            <v>38.4</v>
          </cell>
          <cell r="S47">
            <v>61.8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>
            <v>-9</v>
          </cell>
          <cell r="F48">
            <v>-9</v>
          </cell>
          <cell r="G48">
            <v>0</v>
          </cell>
          <cell r="J48">
            <v>0</v>
          </cell>
          <cell r="L48">
            <v>0</v>
          </cell>
          <cell r="O48" t="e">
            <v>#DIV/0!</v>
          </cell>
          <cell r="P48" t="e">
            <v>#DIV/0!</v>
          </cell>
          <cell r="Q48">
            <v>0.4</v>
          </cell>
          <cell r="R48">
            <v>1</v>
          </cell>
          <cell r="S48">
            <v>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>
            <v>167.815</v>
          </cell>
          <cell r="D49">
            <v>315.55</v>
          </cell>
          <cell r="E49">
            <v>106.57599999999999</v>
          </cell>
          <cell r="F49">
            <v>322.923</v>
          </cell>
          <cell r="G49">
            <v>1</v>
          </cell>
          <cell r="J49">
            <v>0</v>
          </cell>
          <cell r="L49">
            <v>21.315199999999997</v>
          </cell>
          <cell r="O49">
            <v>15.149893034078969</v>
          </cell>
          <cell r="P49">
            <v>15.149893034078969</v>
          </cell>
          <cell r="Q49">
            <v>27.226199999999999</v>
          </cell>
          <cell r="R49">
            <v>25.4208</v>
          </cell>
          <cell r="S49">
            <v>31.817799999999998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>
            <v>403.51400000000001</v>
          </cell>
          <cell r="E50">
            <v>220.46700000000001</v>
          </cell>
          <cell r="F50">
            <v>120.655</v>
          </cell>
          <cell r="G50">
            <v>1</v>
          </cell>
          <cell r="J50">
            <v>300</v>
          </cell>
          <cell r="L50">
            <v>44.093400000000003</v>
          </cell>
          <cell r="M50">
            <v>100</v>
          </cell>
          <cell r="O50">
            <v>11.80800301178861</v>
          </cell>
          <cell r="P50">
            <v>9.5400899000757473</v>
          </cell>
          <cell r="Q50">
            <v>49.735799999999998</v>
          </cell>
          <cell r="R50">
            <v>30.535800000000002</v>
          </cell>
          <cell r="S50">
            <v>48.107199999999999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>
            <v>9.5640000000000001</v>
          </cell>
          <cell r="D51">
            <v>129.25700000000001</v>
          </cell>
          <cell r="E51">
            <v>16.274000000000001</v>
          </cell>
          <cell r="F51">
            <v>117.319</v>
          </cell>
          <cell r="G51">
            <v>1</v>
          </cell>
          <cell r="J51">
            <v>0</v>
          </cell>
          <cell r="L51">
            <v>3.2548000000000004</v>
          </cell>
          <cell r="O51">
            <v>36.044918274548358</v>
          </cell>
          <cell r="P51">
            <v>36.044918274548358</v>
          </cell>
          <cell r="Q51">
            <v>7.4766000000000004</v>
          </cell>
          <cell r="R51">
            <v>10.8</v>
          </cell>
          <cell r="S51">
            <v>6.6879999999999997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C52">
            <v>278.97800000000001</v>
          </cell>
          <cell r="F52">
            <v>278.97800000000001</v>
          </cell>
          <cell r="G52">
            <v>1</v>
          </cell>
          <cell r="J52">
            <v>0</v>
          </cell>
          <cell r="L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  <cell r="S52">
            <v>0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B53" t="str">
            <v>кг</v>
          </cell>
          <cell r="C53">
            <v>121.306</v>
          </cell>
          <cell r="D53">
            <v>129.89400000000001</v>
          </cell>
          <cell r="E53">
            <v>40.320999999999998</v>
          </cell>
          <cell r="F53">
            <v>164.40299999999999</v>
          </cell>
          <cell r="G53">
            <v>1</v>
          </cell>
          <cell r="J53">
            <v>0</v>
          </cell>
          <cell r="L53">
            <v>8.0641999999999996</v>
          </cell>
          <cell r="O53">
            <v>20.386771161429529</v>
          </cell>
          <cell r="P53">
            <v>20.386771161429529</v>
          </cell>
          <cell r="Q53">
            <v>16.305600000000002</v>
          </cell>
          <cell r="R53">
            <v>11.742599999999999</v>
          </cell>
          <cell r="S53">
            <v>15.898199999999999</v>
          </cell>
        </row>
        <row r="54">
          <cell r="A54" t="str">
            <v>319  Колбаса вареная Филейская ТМ Вязанка ТС Классическая, 0,45 кг. ПОКОМ</v>
          </cell>
          <cell r="B54" t="str">
            <v>шт</v>
          </cell>
          <cell r="C54">
            <v>-18</v>
          </cell>
          <cell r="F54">
            <v>-18</v>
          </cell>
          <cell r="G54">
            <v>0</v>
          </cell>
          <cell r="J54">
            <v>0</v>
          </cell>
          <cell r="L54">
            <v>0</v>
          </cell>
          <cell r="O54" t="e">
            <v>#DIV/0!</v>
          </cell>
          <cell r="P54" t="e">
            <v>#DIV/0!</v>
          </cell>
          <cell r="Q54">
            <v>0.6</v>
          </cell>
          <cell r="R54">
            <v>0</v>
          </cell>
          <cell r="S54">
            <v>0</v>
          </cell>
        </row>
        <row r="55">
          <cell r="A55" t="str">
            <v>326 Сосиски Молочные для завтрака ТМ Особый рецепт в оболочке полиам  ПОКОМ</v>
          </cell>
          <cell r="B55" t="str">
            <v>кг</v>
          </cell>
          <cell r="C55">
            <v>169.749</v>
          </cell>
          <cell r="E55">
            <v>98.394000000000005</v>
          </cell>
          <cell r="G55">
            <v>1</v>
          </cell>
          <cell r="J55">
            <v>0</v>
          </cell>
          <cell r="L55">
            <v>19.678800000000003</v>
          </cell>
          <cell r="M55">
            <v>200</v>
          </cell>
          <cell r="O55">
            <v>10.163221334634224</v>
          </cell>
          <cell r="P55">
            <v>0</v>
          </cell>
          <cell r="Q55">
            <v>0</v>
          </cell>
          <cell r="R55">
            <v>0.8103999999999999</v>
          </cell>
          <cell r="S55">
            <v>11.4352</v>
          </cell>
        </row>
        <row r="56">
          <cell r="A56" t="str">
            <v>339  Колбаса вареная Филейская ТМ Вязанка ТС Классическая, 0,40 кг.  ПОКОМ</v>
          </cell>
          <cell r="B56" t="str">
            <v>шт</v>
          </cell>
          <cell r="C56">
            <v>105</v>
          </cell>
          <cell r="D56">
            <v>1</v>
          </cell>
          <cell r="E56">
            <v>40</v>
          </cell>
          <cell r="F56">
            <v>45</v>
          </cell>
          <cell r="G56">
            <v>0</v>
          </cell>
          <cell r="J56">
            <v>0</v>
          </cell>
          <cell r="L56">
            <v>8</v>
          </cell>
          <cell r="O56">
            <v>5.625</v>
          </cell>
          <cell r="P56">
            <v>5.625</v>
          </cell>
          <cell r="Q56">
            <v>23.8</v>
          </cell>
          <cell r="R56">
            <v>16.2</v>
          </cell>
          <cell r="S56">
            <v>11.4</v>
          </cell>
        </row>
        <row r="57">
          <cell r="A57" t="str">
            <v>БОНУС_225  Колбаса Дугушка со шпиком, ВЕС, ТМ Стародворье   ПОКОМ</v>
          </cell>
          <cell r="B57" t="str">
            <v>кг</v>
          </cell>
          <cell r="E57">
            <v>7.0019999999999998</v>
          </cell>
          <cell r="F57">
            <v>-7.0019999999999998</v>
          </cell>
          <cell r="G57">
            <v>0</v>
          </cell>
          <cell r="J57">
            <v>0</v>
          </cell>
          <cell r="L57">
            <v>1.4003999999999999</v>
          </cell>
          <cell r="O57">
            <v>-5</v>
          </cell>
          <cell r="P57">
            <v>-5</v>
          </cell>
          <cell r="Q57">
            <v>0</v>
          </cell>
          <cell r="R57">
            <v>0</v>
          </cell>
          <cell r="S57">
            <v>0</v>
          </cell>
        </row>
        <row r="58">
          <cell r="A58" t="str">
            <v>БОНУС_314 Колбаса вареная Филейская ТМ Вязанка ТС Классическая в оболочке полиамид.  ПОКОМ</v>
          </cell>
          <cell r="B58" t="str">
            <v>кг</v>
          </cell>
          <cell r="E58">
            <v>7.9850000000000003</v>
          </cell>
          <cell r="F58">
            <v>-7.9850000000000003</v>
          </cell>
          <cell r="G58">
            <v>0</v>
          </cell>
          <cell r="J58">
            <v>0</v>
          </cell>
          <cell r="L58">
            <v>1.597</v>
          </cell>
          <cell r="O58">
            <v>-5</v>
          </cell>
          <cell r="P58">
            <v>-5</v>
          </cell>
          <cell r="Q58">
            <v>0</v>
          </cell>
          <cell r="R58">
            <v>0</v>
          </cell>
          <cell r="S58">
            <v>0</v>
          </cell>
        </row>
        <row r="59">
          <cell r="A59" t="str">
            <v>Сардельки Сочинки с сочным окороком ТМ Стародворье полиамид мгс ф/в 0,4 кг СК3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61"/>
  <sheetViews>
    <sheetView tabSelected="1" workbookViewId="0">
      <pane ySplit="5" topLeftCell="A36" activePane="bottomLeft" state="frozen"/>
      <selection pane="bottomLeft" activeCell="A45" sqref="A45:XFD45"/>
    </sheetView>
  </sheetViews>
  <sheetFormatPr defaultColWidth="10.5" defaultRowHeight="11.45" customHeight="1" outlineLevelRow="2" x14ac:dyDescent="0.2"/>
  <cols>
    <col min="1" max="1" width="70" style="1" customWidth="1"/>
    <col min="2" max="2" width="4.33203125" style="1" customWidth="1"/>
    <col min="3" max="6" width="8" style="1" customWidth="1"/>
    <col min="7" max="7" width="4.6640625" style="13" customWidth="1"/>
    <col min="8" max="8" width="2.33203125" style="2" customWidth="1"/>
    <col min="9" max="11" width="2" style="2" customWidth="1"/>
    <col min="12" max="13" width="10.5" style="2"/>
    <col min="14" max="14" width="2.33203125" style="2" customWidth="1"/>
    <col min="15" max="16" width="7" style="2" customWidth="1"/>
    <col min="17" max="19" width="8.33203125" style="2" customWidth="1"/>
    <col min="20" max="20" width="15.83203125" style="2" customWidth="1"/>
    <col min="21" max="21" width="10.5" style="2"/>
    <col min="22" max="22" width="3.83203125" style="2" customWidth="1"/>
    <col min="23" max="16384" width="10.5" style="2"/>
  </cols>
  <sheetData>
    <row r="1" spans="1:22" ht="12.95" customHeight="1" outlineLevel="1" x14ac:dyDescent="0.2">
      <c r="A1" s="3" t="s">
        <v>0</v>
      </c>
    </row>
    <row r="2" spans="1:22" ht="12.95" customHeight="1" outlineLevel="1" x14ac:dyDescent="0.2">
      <c r="A2" s="3"/>
    </row>
    <row r="3" spans="1:22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63</v>
      </c>
      <c r="H3" s="10" t="s">
        <v>64</v>
      </c>
      <c r="I3" s="10" t="s">
        <v>65</v>
      </c>
      <c r="J3" s="10" t="s">
        <v>66</v>
      </c>
      <c r="K3" s="10" t="s">
        <v>66</v>
      </c>
      <c r="L3" s="10" t="s">
        <v>67</v>
      </c>
      <c r="M3" s="10" t="s">
        <v>66</v>
      </c>
      <c r="N3" s="10" t="s">
        <v>66</v>
      </c>
      <c r="O3" s="10" t="s">
        <v>68</v>
      </c>
      <c r="P3" s="10" t="s">
        <v>69</v>
      </c>
      <c r="Q3" s="11" t="s">
        <v>70</v>
      </c>
      <c r="R3" s="11" t="s">
        <v>71</v>
      </c>
      <c r="S3" s="11" t="s">
        <v>77</v>
      </c>
      <c r="T3" s="10" t="s">
        <v>72</v>
      </c>
      <c r="U3" s="10" t="s">
        <v>73</v>
      </c>
      <c r="V3" s="10" t="s">
        <v>73</v>
      </c>
    </row>
    <row r="4" spans="1:22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11.1" customHeight="1" x14ac:dyDescent="0.2">
      <c r="A5" s="5"/>
      <c r="B5" s="5"/>
      <c r="C5" s="6"/>
      <c r="D5" s="6"/>
      <c r="E5" s="12">
        <f t="shared" ref="E5:F5" si="0">SUM(E6:E79)</f>
        <v>7869.3269999999993</v>
      </c>
      <c r="F5" s="12">
        <f t="shared" si="0"/>
        <v>25512.589</v>
      </c>
      <c r="G5" s="9"/>
      <c r="H5" s="12">
        <f t="shared" ref="H5:N5" si="1">SUM(H6:H79)</f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1573.8654000000004</v>
      </c>
      <c r="M5" s="12">
        <f t="shared" si="1"/>
        <v>4245</v>
      </c>
      <c r="N5" s="12">
        <f t="shared" si="1"/>
        <v>0</v>
      </c>
      <c r="O5" s="10"/>
      <c r="P5" s="10"/>
      <c r="Q5" s="12">
        <f>SUM(Q6:Q79)</f>
        <v>1520.4066000000003</v>
      </c>
      <c r="R5" s="12">
        <f>SUM(R6:R79)</f>
        <v>1666.2878000000003</v>
      </c>
      <c r="S5" s="12">
        <f>SUM(S6:S79)</f>
        <v>1323.6587999999997</v>
      </c>
      <c r="T5" s="10"/>
      <c r="U5" s="12">
        <f>SUM(U6:U79)</f>
        <v>4098</v>
      </c>
      <c r="V5" s="12">
        <f>SUM(V6:V79)</f>
        <v>0</v>
      </c>
    </row>
    <row r="6" spans="1:22" ht="11.1" customHeight="1" outlineLevel="2" x14ac:dyDescent="0.2">
      <c r="A6" s="15" t="s">
        <v>8</v>
      </c>
      <c r="B6" s="15" t="s">
        <v>9</v>
      </c>
      <c r="C6" s="16">
        <v>-2.7</v>
      </c>
      <c r="D6" s="16">
        <v>2.7</v>
      </c>
      <c r="E6" s="16">
        <v>5.45</v>
      </c>
      <c r="F6" s="16">
        <v>-5.45</v>
      </c>
      <c r="G6" s="13">
        <f>VLOOKUP(A6,[1]TDSheet!$A:$G,7,0)</f>
        <v>0</v>
      </c>
      <c r="L6" s="2">
        <f>E6/5</f>
        <v>1.0900000000000001</v>
      </c>
      <c r="M6" s="18"/>
      <c r="N6" s="18"/>
      <c r="O6" s="2">
        <f>(F6+M6)/L6</f>
        <v>-5</v>
      </c>
      <c r="P6" s="2">
        <f>F6/L6</f>
        <v>-5</v>
      </c>
      <c r="Q6" s="2">
        <f>VLOOKUP(A6,[1]TDSheet!$A:$R,18,0)</f>
        <v>0</v>
      </c>
      <c r="R6" s="2">
        <f>VLOOKUP(A6,[1]TDSheet!$A:$S,19,0)</f>
        <v>0</v>
      </c>
      <c r="S6" s="2">
        <f>VLOOKUP(A6,[1]TDSheet!$A:$L,12,0)</f>
        <v>0</v>
      </c>
      <c r="U6" s="2">
        <f>M6*G6</f>
        <v>0</v>
      </c>
    </row>
    <row r="7" spans="1:22" ht="11.1" customHeight="1" outlineLevel="2" x14ac:dyDescent="0.2">
      <c r="A7" s="7" t="s">
        <v>10</v>
      </c>
      <c r="B7" s="7" t="s">
        <v>9</v>
      </c>
      <c r="C7" s="8">
        <v>354.31599999999997</v>
      </c>
      <c r="D7" s="8">
        <v>508.85500000000002</v>
      </c>
      <c r="E7" s="8">
        <v>82.513000000000005</v>
      </c>
      <c r="F7" s="8">
        <v>760.327</v>
      </c>
      <c r="G7" s="13">
        <f>VLOOKUP(A7,[1]TDSheet!$A:$G,7,0)</f>
        <v>1</v>
      </c>
      <c r="L7" s="2">
        <f t="shared" ref="L7:L59" si="2">E7/5</f>
        <v>16.502600000000001</v>
      </c>
      <c r="M7" s="18"/>
      <c r="N7" s="18"/>
      <c r="O7" s="2">
        <f t="shared" ref="O7:O59" si="3">(F7+M7)/L7</f>
        <v>46.073164228666997</v>
      </c>
      <c r="P7" s="2">
        <f t="shared" ref="P7:P59" si="4">F7/L7</f>
        <v>46.073164228666997</v>
      </c>
      <c r="Q7" s="2">
        <f>VLOOKUP(A7,[1]TDSheet!$A:$R,18,0)</f>
        <v>28.593599999999999</v>
      </c>
      <c r="R7" s="2">
        <f>VLOOKUP(A7,[1]TDSheet!$A:$S,19,0)</f>
        <v>34.428199999999997</v>
      </c>
      <c r="S7" s="2">
        <f>VLOOKUP(A7,[1]TDSheet!$A:$L,12,0)</f>
        <v>23.344799999999999</v>
      </c>
      <c r="U7" s="2">
        <f t="shared" ref="U7:U61" si="5">M7*G7</f>
        <v>0</v>
      </c>
    </row>
    <row r="8" spans="1:22" ht="11.1" customHeight="1" outlineLevel="2" x14ac:dyDescent="0.2">
      <c r="A8" s="7" t="s">
        <v>11</v>
      </c>
      <c r="B8" s="7" t="s">
        <v>9</v>
      </c>
      <c r="C8" s="8">
        <v>190.595</v>
      </c>
      <c r="D8" s="8">
        <v>569.94500000000005</v>
      </c>
      <c r="E8" s="8">
        <v>81.296000000000006</v>
      </c>
      <c r="F8" s="8">
        <v>652.60400000000004</v>
      </c>
      <c r="G8" s="13">
        <f>VLOOKUP(A8,[1]TDSheet!$A:$G,7,0)</f>
        <v>1</v>
      </c>
      <c r="L8" s="2">
        <f t="shared" si="2"/>
        <v>16.2592</v>
      </c>
      <c r="M8" s="18"/>
      <c r="N8" s="18"/>
      <c r="O8" s="2">
        <f t="shared" si="3"/>
        <v>40.137522141310768</v>
      </c>
      <c r="P8" s="2">
        <f t="shared" si="4"/>
        <v>40.137522141310768</v>
      </c>
      <c r="Q8" s="2">
        <f>VLOOKUP(A8,[1]TDSheet!$A:$R,18,0)</f>
        <v>16.803999999999998</v>
      </c>
      <c r="R8" s="2">
        <f>VLOOKUP(A8,[1]TDSheet!$A:$S,19,0)</f>
        <v>21.366999999999997</v>
      </c>
      <c r="S8" s="2">
        <f>VLOOKUP(A8,[1]TDSheet!$A:$L,12,0)</f>
        <v>22.027200000000001</v>
      </c>
      <c r="U8" s="2">
        <f t="shared" si="5"/>
        <v>0</v>
      </c>
    </row>
    <row r="9" spans="1:22" ht="11.1" customHeight="1" outlineLevel="2" x14ac:dyDescent="0.2">
      <c r="A9" s="15" t="s">
        <v>12</v>
      </c>
      <c r="B9" s="15" t="s">
        <v>9</v>
      </c>
      <c r="C9" s="16">
        <v>-4.3999999999999997E-2</v>
      </c>
      <c r="D9" s="16">
        <v>4.3999999999999997E-2</v>
      </c>
      <c r="E9" s="16"/>
      <c r="F9" s="16"/>
      <c r="G9" s="13">
        <f>VLOOKUP(A9,[1]TDSheet!$A:$G,7,0)</f>
        <v>0</v>
      </c>
      <c r="L9" s="2">
        <f t="shared" si="2"/>
        <v>0</v>
      </c>
      <c r="M9" s="18"/>
      <c r="N9" s="18"/>
      <c r="O9" s="2" t="e">
        <f t="shared" si="3"/>
        <v>#DIV/0!</v>
      </c>
      <c r="P9" s="2" t="e">
        <f t="shared" si="4"/>
        <v>#DIV/0!</v>
      </c>
      <c r="Q9" s="2">
        <f>VLOOKUP(A9,[1]TDSheet!$A:$R,18,0)</f>
        <v>1.6013999999999999</v>
      </c>
      <c r="R9" s="2">
        <f>VLOOKUP(A9,[1]TDSheet!$A:$S,19,0)</f>
        <v>0</v>
      </c>
      <c r="S9" s="2">
        <f>VLOOKUP(A9,[1]TDSheet!$A:$L,12,0)</f>
        <v>0</v>
      </c>
      <c r="U9" s="2">
        <f t="shared" si="5"/>
        <v>0</v>
      </c>
    </row>
    <row r="10" spans="1:22" ht="11.1" customHeight="1" outlineLevel="2" x14ac:dyDescent="0.2">
      <c r="A10" s="7" t="s">
        <v>13</v>
      </c>
      <c r="B10" s="7" t="s">
        <v>9</v>
      </c>
      <c r="C10" s="8">
        <v>196.04900000000001</v>
      </c>
      <c r="D10" s="8"/>
      <c r="E10" s="8">
        <v>112.724</v>
      </c>
      <c r="F10" s="8">
        <v>69.254000000000005</v>
      </c>
      <c r="G10" s="13">
        <f>VLOOKUP(A10,[1]TDSheet!$A:$G,7,0)</f>
        <v>1</v>
      </c>
      <c r="L10" s="2">
        <f t="shared" si="2"/>
        <v>22.544800000000002</v>
      </c>
      <c r="M10" s="18">
        <v>180</v>
      </c>
      <c r="N10" s="18"/>
      <c r="O10" s="2">
        <f t="shared" si="3"/>
        <v>11.055941946701678</v>
      </c>
      <c r="P10" s="2">
        <f t="shared" si="4"/>
        <v>3.071839182427877</v>
      </c>
      <c r="Q10" s="2">
        <f>VLOOKUP(A10,[1]TDSheet!$A:$R,18,0)</f>
        <v>8.4016000000000002</v>
      </c>
      <c r="R10" s="2">
        <f>VLOOKUP(A10,[1]TDSheet!$A:$S,19,0)</f>
        <v>21.5608</v>
      </c>
      <c r="S10" s="2">
        <f>VLOOKUP(A10,[1]TDSheet!$A:$L,12,0)</f>
        <v>14.4208</v>
      </c>
      <c r="U10" s="2">
        <f t="shared" si="5"/>
        <v>180</v>
      </c>
    </row>
    <row r="11" spans="1:22" ht="11.1" customHeight="1" outlineLevel="2" x14ac:dyDescent="0.2">
      <c r="A11" s="7" t="s">
        <v>14</v>
      </c>
      <c r="B11" s="7" t="s">
        <v>9</v>
      </c>
      <c r="C11" s="8">
        <v>161.38800000000001</v>
      </c>
      <c r="D11" s="8">
        <v>255.46600000000001</v>
      </c>
      <c r="E11" s="8">
        <v>114.792</v>
      </c>
      <c r="F11" s="8">
        <v>281.66399999999999</v>
      </c>
      <c r="G11" s="13">
        <f>VLOOKUP(A11,[1]TDSheet!$A:$G,7,0)</f>
        <v>1</v>
      </c>
      <c r="L11" s="2">
        <f t="shared" si="2"/>
        <v>22.958400000000001</v>
      </c>
      <c r="M11" s="18"/>
      <c r="N11" s="18"/>
      <c r="O11" s="2">
        <f t="shared" si="3"/>
        <v>12.268450763119381</v>
      </c>
      <c r="P11" s="2">
        <f t="shared" si="4"/>
        <v>12.268450763119381</v>
      </c>
      <c r="Q11" s="2">
        <f>VLOOKUP(A11,[1]TDSheet!$A:$R,18,0)</f>
        <v>25.759399999999999</v>
      </c>
      <c r="R11" s="2">
        <f>VLOOKUP(A11,[1]TDSheet!$A:$S,19,0)</f>
        <v>27.943999999999999</v>
      </c>
      <c r="S11" s="2">
        <f>VLOOKUP(A11,[1]TDSheet!$A:$L,12,0)</f>
        <v>36.194600000000001</v>
      </c>
      <c r="U11" s="2">
        <f t="shared" si="5"/>
        <v>0</v>
      </c>
    </row>
    <row r="12" spans="1:22" ht="11.1" customHeight="1" outlineLevel="2" x14ac:dyDescent="0.2">
      <c r="A12" s="15" t="s">
        <v>15</v>
      </c>
      <c r="B12" s="15" t="s">
        <v>9</v>
      </c>
      <c r="C12" s="16">
        <v>5.0369999999999999</v>
      </c>
      <c r="D12" s="16"/>
      <c r="E12" s="16"/>
      <c r="F12" s="16"/>
      <c r="G12" s="13">
        <f>VLOOKUP(A12,[1]TDSheet!$A:$G,7,0)</f>
        <v>0</v>
      </c>
      <c r="L12" s="2">
        <f t="shared" si="2"/>
        <v>0</v>
      </c>
      <c r="M12" s="18"/>
      <c r="N12" s="18"/>
      <c r="O12" s="2" t="e">
        <f t="shared" si="3"/>
        <v>#DIV/0!</v>
      </c>
      <c r="P12" s="2" t="e">
        <f t="shared" si="4"/>
        <v>#DIV/0!</v>
      </c>
      <c r="Q12" s="2">
        <f>VLOOKUP(A12,[1]TDSheet!$A:$R,18,0)</f>
        <v>0</v>
      </c>
      <c r="R12" s="2">
        <f>VLOOKUP(A12,[1]TDSheet!$A:$S,19,0)</f>
        <v>0</v>
      </c>
      <c r="S12" s="2">
        <f>VLOOKUP(A12,[1]TDSheet!$A:$L,12,0)</f>
        <v>0</v>
      </c>
      <c r="U12" s="2">
        <f t="shared" si="5"/>
        <v>0</v>
      </c>
    </row>
    <row r="13" spans="1:22" ht="11.1" customHeight="1" outlineLevel="2" x14ac:dyDescent="0.2">
      <c r="A13" s="15" t="s">
        <v>49</v>
      </c>
      <c r="B13" s="15" t="s">
        <v>23</v>
      </c>
      <c r="C13" s="16">
        <v>-2.5</v>
      </c>
      <c r="D13" s="16">
        <v>2.5</v>
      </c>
      <c r="E13" s="16"/>
      <c r="F13" s="16"/>
      <c r="G13" s="13">
        <f>VLOOKUP(A13,[1]TDSheet!$A:$G,7,0)</f>
        <v>0</v>
      </c>
      <c r="L13" s="2">
        <f t="shared" si="2"/>
        <v>0</v>
      </c>
      <c r="M13" s="18"/>
      <c r="N13" s="18"/>
      <c r="O13" s="2" t="e">
        <f t="shared" si="3"/>
        <v>#DIV/0!</v>
      </c>
      <c r="P13" s="2" t="e">
        <f t="shared" si="4"/>
        <v>#DIV/0!</v>
      </c>
      <c r="Q13" s="2">
        <f>VLOOKUP(A13,[1]TDSheet!$A:$R,18,0)</f>
        <v>0.5</v>
      </c>
      <c r="R13" s="2">
        <f>VLOOKUP(A13,[1]TDSheet!$A:$S,19,0)</f>
        <v>0</v>
      </c>
      <c r="S13" s="2">
        <f>VLOOKUP(A13,[1]TDSheet!$A:$L,12,0)</f>
        <v>0</v>
      </c>
      <c r="U13" s="2">
        <f t="shared" si="5"/>
        <v>0</v>
      </c>
    </row>
    <row r="14" spans="1:22" ht="11.1" customHeight="1" outlineLevel="2" x14ac:dyDescent="0.2">
      <c r="A14" s="15" t="s">
        <v>50</v>
      </c>
      <c r="B14" s="15" t="s">
        <v>23</v>
      </c>
      <c r="C14" s="16">
        <v>-2.6</v>
      </c>
      <c r="D14" s="16">
        <v>2.6</v>
      </c>
      <c r="E14" s="16"/>
      <c r="F14" s="16"/>
      <c r="G14" s="13">
        <f>VLOOKUP(A14,[1]TDSheet!$A:$G,7,0)</f>
        <v>0</v>
      </c>
      <c r="L14" s="2">
        <f t="shared" si="2"/>
        <v>0</v>
      </c>
      <c r="M14" s="18"/>
      <c r="N14" s="18"/>
      <c r="O14" s="2" t="e">
        <f t="shared" si="3"/>
        <v>#DIV/0!</v>
      </c>
      <c r="P14" s="2" t="e">
        <f t="shared" si="4"/>
        <v>#DIV/0!</v>
      </c>
      <c r="Q14" s="2">
        <f>VLOOKUP(A14,[1]TDSheet!$A:$R,18,0)</f>
        <v>0</v>
      </c>
      <c r="R14" s="2">
        <f>VLOOKUP(A14,[1]TDSheet!$A:$S,19,0)</f>
        <v>0</v>
      </c>
      <c r="S14" s="2">
        <f>VLOOKUP(A14,[1]TDSheet!$A:$L,12,0)</f>
        <v>0</v>
      </c>
      <c r="U14" s="2">
        <f t="shared" si="5"/>
        <v>0</v>
      </c>
    </row>
    <row r="15" spans="1:22" ht="21.95" customHeight="1" outlineLevel="2" x14ac:dyDescent="0.2">
      <c r="A15" s="15" t="s">
        <v>51</v>
      </c>
      <c r="B15" s="15" t="s">
        <v>23</v>
      </c>
      <c r="C15" s="16">
        <v>16</v>
      </c>
      <c r="D15" s="16"/>
      <c r="E15" s="16">
        <v>5</v>
      </c>
      <c r="F15" s="16">
        <v>8</v>
      </c>
      <c r="G15" s="13">
        <f>VLOOKUP(A15,[1]TDSheet!$A:$G,7,0)</f>
        <v>0</v>
      </c>
      <c r="L15" s="2">
        <f t="shared" si="2"/>
        <v>1</v>
      </c>
      <c r="M15" s="18"/>
      <c r="N15" s="18"/>
      <c r="O15" s="2">
        <f t="shared" si="3"/>
        <v>8</v>
      </c>
      <c r="P15" s="2">
        <f t="shared" si="4"/>
        <v>8</v>
      </c>
      <c r="Q15" s="2">
        <f>VLOOKUP(A15,[1]TDSheet!$A:$R,18,0)</f>
        <v>3.2</v>
      </c>
      <c r="R15" s="2">
        <f>VLOOKUP(A15,[1]TDSheet!$A:$S,19,0)</f>
        <v>2.6</v>
      </c>
      <c r="S15" s="2">
        <f>VLOOKUP(A15,[1]TDSheet!$A:$L,12,0)</f>
        <v>1</v>
      </c>
      <c r="U15" s="2">
        <f t="shared" si="5"/>
        <v>0</v>
      </c>
    </row>
    <row r="16" spans="1:22" ht="11.1" customHeight="1" outlineLevel="2" x14ac:dyDescent="0.2">
      <c r="A16" s="15" t="s">
        <v>52</v>
      </c>
      <c r="B16" s="15" t="s">
        <v>23</v>
      </c>
      <c r="C16" s="16"/>
      <c r="D16" s="16"/>
      <c r="E16" s="16">
        <v>1</v>
      </c>
      <c r="F16" s="16">
        <v>-1</v>
      </c>
      <c r="G16" s="13">
        <v>0</v>
      </c>
      <c r="L16" s="2">
        <f t="shared" si="2"/>
        <v>0.2</v>
      </c>
      <c r="M16" s="18"/>
      <c r="N16" s="18"/>
      <c r="O16" s="2">
        <f t="shared" si="3"/>
        <v>-5</v>
      </c>
      <c r="P16" s="2">
        <f t="shared" si="4"/>
        <v>-5</v>
      </c>
      <c r="Q16" s="2">
        <v>0</v>
      </c>
      <c r="R16" s="2">
        <v>0</v>
      </c>
      <c r="S16" s="2">
        <v>0</v>
      </c>
      <c r="U16" s="2">
        <f t="shared" si="5"/>
        <v>0</v>
      </c>
    </row>
    <row r="17" spans="1:21" ht="11.1" customHeight="1" outlineLevel="2" x14ac:dyDescent="0.2">
      <c r="A17" s="7" t="s">
        <v>53</v>
      </c>
      <c r="B17" s="7" t="s">
        <v>23</v>
      </c>
      <c r="C17" s="8"/>
      <c r="D17" s="8">
        <v>1002</v>
      </c>
      <c r="E17" s="8">
        <v>5</v>
      </c>
      <c r="F17" s="8">
        <v>956</v>
      </c>
      <c r="G17" s="13">
        <v>0.42</v>
      </c>
      <c r="L17" s="2">
        <f t="shared" si="2"/>
        <v>1</v>
      </c>
      <c r="M17" s="18"/>
      <c r="N17" s="18"/>
      <c r="O17" s="2">
        <f t="shared" si="3"/>
        <v>956</v>
      </c>
      <c r="P17" s="2">
        <f t="shared" si="4"/>
        <v>956</v>
      </c>
      <c r="Q17" s="2">
        <v>0</v>
      </c>
      <c r="R17" s="2">
        <v>0</v>
      </c>
      <c r="S17" s="2">
        <v>0</v>
      </c>
      <c r="T17" s="17" t="s">
        <v>76</v>
      </c>
      <c r="U17" s="2">
        <f t="shared" si="5"/>
        <v>0</v>
      </c>
    </row>
    <row r="18" spans="1:21" ht="21.95" customHeight="1" outlineLevel="2" x14ac:dyDescent="0.2">
      <c r="A18" s="7" t="s">
        <v>25</v>
      </c>
      <c r="B18" s="7" t="s">
        <v>9</v>
      </c>
      <c r="C18" s="8"/>
      <c r="D18" s="8">
        <v>1004.73</v>
      </c>
      <c r="E18" s="8">
        <v>188.40700000000001</v>
      </c>
      <c r="F18" s="8">
        <v>815.48099999999999</v>
      </c>
      <c r="G18" s="13">
        <v>1</v>
      </c>
      <c r="L18" s="2">
        <f t="shared" si="2"/>
        <v>37.681400000000004</v>
      </c>
      <c r="M18" s="18"/>
      <c r="N18" s="18"/>
      <c r="O18" s="2">
        <f t="shared" si="3"/>
        <v>21.64147298136481</v>
      </c>
      <c r="P18" s="2">
        <f t="shared" si="4"/>
        <v>21.64147298136481</v>
      </c>
      <c r="Q18" s="2">
        <v>0</v>
      </c>
      <c r="R18" s="2">
        <v>0</v>
      </c>
      <c r="S18" s="2">
        <v>0</v>
      </c>
      <c r="T18" s="17" t="s">
        <v>76</v>
      </c>
      <c r="U18" s="2">
        <f t="shared" si="5"/>
        <v>0</v>
      </c>
    </row>
    <row r="19" spans="1:21" ht="11.1" customHeight="1" outlineLevel="2" x14ac:dyDescent="0.2">
      <c r="A19" s="7" t="s">
        <v>26</v>
      </c>
      <c r="B19" s="7" t="s">
        <v>9</v>
      </c>
      <c r="C19" s="8">
        <v>527.31399999999996</v>
      </c>
      <c r="D19" s="8">
        <v>1949.7149999999999</v>
      </c>
      <c r="E19" s="8">
        <v>1030.9949999999999</v>
      </c>
      <c r="F19" s="8">
        <v>1293.56</v>
      </c>
      <c r="G19" s="13">
        <f>VLOOKUP(A19,[1]TDSheet!$A:$G,7,0)</f>
        <v>1</v>
      </c>
      <c r="L19" s="2">
        <f t="shared" si="2"/>
        <v>206.19899999999998</v>
      </c>
      <c r="M19" s="18">
        <v>1000</v>
      </c>
      <c r="N19" s="18"/>
      <c r="O19" s="2">
        <f t="shared" si="3"/>
        <v>11.123041333857099</v>
      </c>
      <c r="P19" s="2">
        <f t="shared" si="4"/>
        <v>6.2733572907725064</v>
      </c>
      <c r="Q19" s="2">
        <f>VLOOKUP(A19,[1]TDSheet!$A:$R,18,0)</f>
        <v>216.50279999999998</v>
      </c>
      <c r="R19" s="2">
        <f>VLOOKUP(A19,[1]TDSheet!$A:$S,19,0)</f>
        <v>257.1044</v>
      </c>
      <c r="S19" s="2">
        <f>VLOOKUP(A19,[1]TDSheet!$A:$L,12,0)</f>
        <v>221.0444</v>
      </c>
      <c r="U19" s="2">
        <f t="shared" si="5"/>
        <v>1000</v>
      </c>
    </row>
    <row r="20" spans="1:21" ht="11.1" customHeight="1" outlineLevel="2" x14ac:dyDescent="0.2">
      <c r="A20" s="15" t="s">
        <v>27</v>
      </c>
      <c r="B20" s="15" t="s">
        <v>9</v>
      </c>
      <c r="C20" s="16">
        <v>1.1220000000000001</v>
      </c>
      <c r="D20" s="16"/>
      <c r="E20" s="16"/>
      <c r="F20" s="16">
        <v>1.1220000000000001</v>
      </c>
      <c r="G20" s="13">
        <f>VLOOKUP(A20,[1]TDSheet!$A:$G,7,0)</f>
        <v>0</v>
      </c>
      <c r="L20" s="2">
        <f t="shared" si="2"/>
        <v>0</v>
      </c>
      <c r="M20" s="18"/>
      <c r="N20" s="18"/>
      <c r="O20" s="2" t="e">
        <f t="shared" si="3"/>
        <v>#DIV/0!</v>
      </c>
      <c r="P20" s="2" t="e">
        <f t="shared" si="4"/>
        <v>#DIV/0!</v>
      </c>
      <c r="Q20" s="2">
        <f>VLOOKUP(A20,[1]TDSheet!$A:$R,18,0)</f>
        <v>0</v>
      </c>
      <c r="R20" s="2">
        <f>VLOOKUP(A20,[1]TDSheet!$A:$S,19,0)</f>
        <v>0</v>
      </c>
      <c r="S20" s="2">
        <f>VLOOKUP(A20,[1]TDSheet!$A:$L,12,0)</f>
        <v>0</v>
      </c>
      <c r="U20" s="2">
        <f t="shared" si="5"/>
        <v>0</v>
      </c>
    </row>
    <row r="21" spans="1:21" ht="11.1" customHeight="1" outlineLevel="2" x14ac:dyDescent="0.2">
      <c r="A21" s="7" t="s">
        <v>28</v>
      </c>
      <c r="B21" s="7" t="s">
        <v>9</v>
      </c>
      <c r="C21" s="8">
        <v>395.51100000000002</v>
      </c>
      <c r="D21" s="8"/>
      <c r="E21" s="8">
        <v>33.728000000000002</v>
      </c>
      <c r="F21" s="8">
        <v>347.447</v>
      </c>
      <c r="G21" s="13">
        <f>VLOOKUP(A21,[1]TDSheet!$A:$G,7,0)</f>
        <v>1</v>
      </c>
      <c r="L21" s="2">
        <f t="shared" si="2"/>
        <v>6.7456000000000005</v>
      </c>
      <c r="M21" s="18"/>
      <c r="N21" s="18"/>
      <c r="O21" s="2">
        <f t="shared" si="3"/>
        <v>51.50720469639468</v>
      </c>
      <c r="P21" s="2">
        <f t="shared" si="4"/>
        <v>51.50720469639468</v>
      </c>
      <c r="Q21" s="2">
        <f>VLOOKUP(A21,[1]TDSheet!$A:$R,18,0)</f>
        <v>39.714399999999998</v>
      </c>
      <c r="R21" s="2">
        <f>VLOOKUP(A21,[1]TDSheet!$A:$S,19,0)</f>
        <v>14.424199999999999</v>
      </c>
      <c r="S21" s="2">
        <f>VLOOKUP(A21,[1]TDSheet!$A:$L,12,0)</f>
        <v>8.7230000000000008</v>
      </c>
      <c r="U21" s="2">
        <f t="shared" si="5"/>
        <v>0</v>
      </c>
    </row>
    <row r="22" spans="1:21" ht="11.1" customHeight="1" outlineLevel="2" x14ac:dyDescent="0.2">
      <c r="A22" s="7" t="s">
        <v>29</v>
      </c>
      <c r="B22" s="7" t="s">
        <v>9</v>
      </c>
      <c r="C22" s="8">
        <v>268.964</v>
      </c>
      <c r="D22" s="8">
        <v>1140.8</v>
      </c>
      <c r="E22" s="8">
        <v>188.12</v>
      </c>
      <c r="F22" s="8">
        <v>1208.4839999999999</v>
      </c>
      <c r="G22" s="13">
        <f>VLOOKUP(A22,[1]TDSheet!$A:$G,7,0)</f>
        <v>1</v>
      </c>
      <c r="L22" s="2">
        <f t="shared" si="2"/>
        <v>37.624000000000002</v>
      </c>
      <c r="M22" s="18"/>
      <c r="N22" s="18"/>
      <c r="O22" s="2">
        <f t="shared" si="3"/>
        <v>32.120029768233039</v>
      </c>
      <c r="P22" s="2">
        <f t="shared" si="4"/>
        <v>32.120029768233039</v>
      </c>
      <c r="Q22" s="2">
        <f>VLOOKUP(A22,[1]TDSheet!$A:$R,18,0)</f>
        <v>13.146199999999999</v>
      </c>
      <c r="R22" s="2">
        <f>VLOOKUP(A22,[1]TDSheet!$A:$S,19,0)</f>
        <v>39.297000000000004</v>
      </c>
      <c r="S22" s="2">
        <f>VLOOKUP(A22,[1]TDSheet!$A:$L,12,0)</f>
        <v>33.464399999999998</v>
      </c>
      <c r="T22" s="20" t="s">
        <v>78</v>
      </c>
      <c r="U22" s="2">
        <f t="shared" si="5"/>
        <v>0</v>
      </c>
    </row>
    <row r="23" spans="1:21" ht="11.1" customHeight="1" outlineLevel="2" x14ac:dyDescent="0.2">
      <c r="A23" s="7" t="s">
        <v>30</v>
      </c>
      <c r="B23" s="7" t="s">
        <v>9</v>
      </c>
      <c r="C23" s="8">
        <v>1164.8710000000001</v>
      </c>
      <c r="D23" s="8">
        <v>1766.22</v>
      </c>
      <c r="E23" s="8">
        <v>1160.4380000000001</v>
      </c>
      <c r="F23" s="8">
        <v>1599.098</v>
      </c>
      <c r="G23" s="13">
        <f>VLOOKUP(A23,[1]TDSheet!$A:$G,7,0)</f>
        <v>1</v>
      </c>
      <c r="L23" s="2">
        <f t="shared" si="2"/>
        <v>232.08760000000001</v>
      </c>
      <c r="M23" s="18">
        <v>950</v>
      </c>
      <c r="N23" s="18"/>
      <c r="O23" s="2">
        <f t="shared" si="3"/>
        <v>10.983344220027265</v>
      </c>
      <c r="P23" s="2">
        <f t="shared" si="4"/>
        <v>6.8900622006518226</v>
      </c>
      <c r="Q23" s="2">
        <f>VLOOKUP(A23,[1]TDSheet!$A:$R,18,0)</f>
        <v>252.63200000000001</v>
      </c>
      <c r="R23" s="2">
        <f>VLOOKUP(A23,[1]TDSheet!$A:$S,19,0)</f>
        <v>235.3192</v>
      </c>
      <c r="S23" s="2">
        <f>VLOOKUP(A23,[1]TDSheet!$A:$L,12,0)</f>
        <v>218.65960000000001</v>
      </c>
      <c r="U23" s="2">
        <f t="shared" si="5"/>
        <v>950</v>
      </c>
    </row>
    <row r="24" spans="1:21" ht="11.1" customHeight="1" outlineLevel="2" x14ac:dyDescent="0.2">
      <c r="A24" s="7" t="s">
        <v>31</v>
      </c>
      <c r="B24" s="7" t="s">
        <v>9</v>
      </c>
      <c r="C24" s="8">
        <v>134.048</v>
      </c>
      <c r="D24" s="8">
        <v>1006.723</v>
      </c>
      <c r="E24" s="8">
        <v>46.564999999999998</v>
      </c>
      <c r="F24" s="8">
        <v>1008.646</v>
      </c>
      <c r="G24" s="13">
        <f>VLOOKUP(A24,[1]TDSheet!$A:$G,7,0)</f>
        <v>1</v>
      </c>
      <c r="L24" s="2">
        <f t="shared" si="2"/>
        <v>9.3129999999999988</v>
      </c>
      <c r="M24" s="18"/>
      <c r="N24" s="18"/>
      <c r="O24" s="2">
        <f t="shared" si="3"/>
        <v>108.3051648233652</v>
      </c>
      <c r="P24" s="2">
        <f t="shared" si="4"/>
        <v>108.3051648233652</v>
      </c>
      <c r="Q24" s="2">
        <f>VLOOKUP(A24,[1]TDSheet!$A:$R,18,0)</f>
        <v>16.302</v>
      </c>
      <c r="R24" s="2">
        <f>VLOOKUP(A24,[1]TDSheet!$A:$S,19,0)</f>
        <v>16.230799999999999</v>
      </c>
      <c r="S24" s="2">
        <f>VLOOKUP(A24,[1]TDSheet!$A:$L,12,0)</f>
        <v>9.6611999999999991</v>
      </c>
      <c r="T24" s="20" t="s">
        <v>78</v>
      </c>
      <c r="U24" s="2">
        <f t="shared" si="5"/>
        <v>0</v>
      </c>
    </row>
    <row r="25" spans="1:21" ht="11.1" customHeight="1" outlineLevel="2" x14ac:dyDescent="0.2">
      <c r="A25" s="7" t="s">
        <v>32</v>
      </c>
      <c r="B25" s="7" t="s">
        <v>9</v>
      </c>
      <c r="C25" s="8">
        <v>394.11799999999999</v>
      </c>
      <c r="D25" s="8">
        <v>1237.8430000000001</v>
      </c>
      <c r="E25" s="8">
        <v>248.154</v>
      </c>
      <c r="F25" s="8">
        <v>1348.5319999999999</v>
      </c>
      <c r="G25" s="13">
        <f>VLOOKUP(A25,[1]TDSheet!$A:$G,7,0)</f>
        <v>1</v>
      </c>
      <c r="L25" s="2">
        <f t="shared" si="2"/>
        <v>49.630800000000001</v>
      </c>
      <c r="M25" s="18"/>
      <c r="N25" s="18"/>
      <c r="O25" s="2">
        <f t="shared" si="3"/>
        <v>27.17127267745029</v>
      </c>
      <c r="P25" s="2">
        <f t="shared" si="4"/>
        <v>27.17127267745029</v>
      </c>
      <c r="Q25" s="2">
        <f>VLOOKUP(A25,[1]TDSheet!$A:$R,18,0)</f>
        <v>62.545000000000002</v>
      </c>
      <c r="R25" s="2">
        <f>VLOOKUP(A25,[1]TDSheet!$A:$S,19,0)</f>
        <v>54.424800000000005</v>
      </c>
      <c r="S25" s="2">
        <f>VLOOKUP(A25,[1]TDSheet!$A:$L,12,0)</f>
        <v>54.818399999999997</v>
      </c>
      <c r="U25" s="2">
        <f t="shared" si="5"/>
        <v>0</v>
      </c>
    </row>
    <row r="26" spans="1:21" ht="11.1" customHeight="1" outlineLevel="2" x14ac:dyDescent="0.2">
      <c r="A26" s="7" t="s">
        <v>33</v>
      </c>
      <c r="B26" s="7" t="s">
        <v>9</v>
      </c>
      <c r="C26" s="8">
        <v>732.72900000000004</v>
      </c>
      <c r="D26" s="8">
        <v>2286.7199999999998</v>
      </c>
      <c r="E26" s="8">
        <v>1099.0419999999999</v>
      </c>
      <c r="F26" s="8">
        <v>1759.2529999999999</v>
      </c>
      <c r="G26" s="13">
        <f>VLOOKUP(A26,[1]TDSheet!$A:$G,7,0)</f>
        <v>1</v>
      </c>
      <c r="L26" s="2">
        <f t="shared" si="2"/>
        <v>219.80839999999998</v>
      </c>
      <c r="M26" s="18">
        <v>660</v>
      </c>
      <c r="N26" s="18"/>
      <c r="O26" s="2">
        <f t="shared" si="3"/>
        <v>11.006189936326365</v>
      </c>
      <c r="P26" s="2">
        <f t="shared" si="4"/>
        <v>8.0035749316222677</v>
      </c>
      <c r="Q26" s="2">
        <f>VLOOKUP(A26,[1]TDSheet!$A:$R,18,0)</f>
        <v>238.6978</v>
      </c>
      <c r="R26" s="2">
        <f>VLOOKUP(A26,[1]TDSheet!$A:$S,19,0)</f>
        <v>242.34160000000003</v>
      </c>
      <c r="S26" s="2">
        <f>VLOOKUP(A26,[1]TDSheet!$A:$L,12,0)</f>
        <v>193.05500000000001</v>
      </c>
      <c r="U26" s="2">
        <f t="shared" si="5"/>
        <v>660</v>
      </c>
    </row>
    <row r="27" spans="1:21" ht="11.1" customHeight="1" outlineLevel="2" x14ac:dyDescent="0.2">
      <c r="A27" s="7" t="s">
        <v>34</v>
      </c>
      <c r="B27" s="7" t="s">
        <v>9</v>
      </c>
      <c r="C27" s="8">
        <v>1136.489</v>
      </c>
      <c r="D27" s="8">
        <v>306.875</v>
      </c>
      <c r="E27" s="8">
        <v>636.17399999999998</v>
      </c>
      <c r="F27" s="8">
        <v>694.31399999999996</v>
      </c>
      <c r="G27" s="13">
        <f>VLOOKUP(A27,[1]TDSheet!$A:$G,7,0)</f>
        <v>1</v>
      </c>
      <c r="L27" s="2">
        <f t="shared" si="2"/>
        <v>127.23479999999999</v>
      </c>
      <c r="M27" s="18">
        <v>710</v>
      </c>
      <c r="N27" s="18"/>
      <c r="O27" s="2">
        <f t="shared" si="3"/>
        <v>11.03718479535473</v>
      </c>
      <c r="P27" s="2">
        <f t="shared" si="4"/>
        <v>5.456950456950457</v>
      </c>
      <c r="Q27" s="2">
        <f>VLOOKUP(A27,[1]TDSheet!$A:$R,18,0)</f>
        <v>142.1388</v>
      </c>
      <c r="R27" s="2">
        <f>VLOOKUP(A27,[1]TDSheet!$A:$S,19,0)</f>
        <v>155.21020000000001</v>
      </c>
      <c r="S27" s="2">
        <f>VLOOKUP(A27,[1]TDSheet!$A:$L,12,0)</f>
        <v>127.1662</v>
      </c>
      <c r="U27" s="2">
        <f t="shared" si="5"/>
        <v>710</v>
      </c>
    </row>
    <row r="28" spans="1:21" ht="11.1" customHeight="1" outlineLevel="2" x14ac:dyDescent="0.2">
      <c r="A28" s="7" t="s">
        <v>35</v>
      </c>
      <c r="B28" s="7" t="s">
        <v>9</v>
      </c>
      <c r="C28" s="8">
        <v>341.16500000000002</v>
      </c>
      <c r="D28" s="8">
        <v>804.12800000000004</v>
      </c>
      <c r="E28" s="8">
        <v>198.04900000000001</v>
      </c>
      <c r="F28" s="8">
        <v>909.89200000000005</v>
      </c>
      <c r="G28" s="13">
        <f>VLOOKUP(A28,[1]TDSheet!$A:$G,7,0)</f>
        <v>1</v>
      </c>
      <c r="L28" s="2">
        <f t="shared" si="2"/>
        <v>39.6098</v>
      </c>
      <c r="M28" s="18"/>
      <c r="N28" s="18"/>
      <c r="O28" s="2">
        <f t="shared" si="3"/>
        <v>22.971385869153593</v>
      </c>
      <c r="P28" s="2">
        <f t="shared" si="4"/>
        <v>22.971385869153593</v>
      </c>
      <c r="Q28" s="2">
        <f>VLOOKUP(A28,[1]TDSheet!$A:$R,18,0)</f>
        <v>56.117800000000003</v>
      </c>
      <c r="R28" s="2">
        <f>VLOOKUP(A28,[1]TDSheet!$A:$S,19,0)</f>
        <v>42.188400000000001</v>
      </c>
      <c r="S28" s="2">
        <f>VLOOKUP(A28,[1]TDSheet!$A:$L,12,0)</f>
        <v>28.486000000000001</v>
      </c>
      <c r="T28" s="20" t="s">
        <v>78</v>
      </c>
      <c r="U28" s="2">
        <f t="shared" si="5"/>
        <v>0</v>
      </c>
    </row>
    <row r="29" spans="1:21" ht="11.1" customHeight="1" outlineLevel="2" x14ac:dyDescent="0.2">
      <c r="A29" s="7" t="s">
        <v>36</v>
      </c>
      <c r="B29" s="7" t="s">
        <v>9</v>
      </c>
      <c r="C29" s="8">
        <v>192.273</v>
      </c>
      <c r="D29" s="8">
        <v>833.68700000000001</v>
      </c>
      <c r="E29" s="8">
        <v>175.273</v>
      </c>
      <c r="F29" s="8">
        <v>817.23900000000003</v>
      </c>
      <c r="G29" s="13">
        <f>VLOOKUP(A29,[1]TDSheet!$A:$G,7,0)</f>
        <v>1</v>
      </c>
      <c r="L29" s="2">
        <f t="shared" si="2"/>
        <v>35.054600000000001</v>
      </c>
      <c r="M29" s="18"/>
      <c r="N29" s="18"/>
      <c r="O29" s="2">
        <f t="shared" si="3"/>
        <v>23.313316939859533</v>
      </c>
      <c r="P29" s="2">
        <f t="shared" si="4"/>
        <v>23.313316939859533</v>
      </c>
      <c r="Q29" s="2">
        <f>VLOOKUP(A29,[1]TDSheet!$A:$R,18,0)</f>
        <v>36.2014</v>
      </c>
      <c r="R29" s="2">
        <f>VLOOKUP(A29,[1]TDSheet!$A:$S,19,0)</f>
        <v>24.472000000000001</v>
      </c>
      <c r="S29" s="2">
        <f>VLOOKUP(A29,[1]TDSheet!$A:$L,12,0)</f>
        <v>20.6144</v>
      </c>
      <c r="T29" s="20" t="s">
        <v>78</v>
      </c>
      <c r="U29" s="2">
        <f t="shared" si="5"/>
        <v>0</v>
      </c>
    </row>
    <row r="30" spans="1:21" ht="11.1" customHeight="1" outlineLevel="2" x14ac:dyDescent="0.2">
      <c r="A30" s="7" t="s">
        <v>37</v>
      </c>
      <c r="B30" s="7" t="s">
        <v>9</v>
      </c>
      <c r="C30" s="8">
        <v>7.0999999999999994E-2</v>
      </c>
      <c r="D30" s="8">
        <v>1054.29</v>
      </c>
      <c r="E30" s="8">
        <v>194.04300000000001</v>
      </c>
      <c r="F30" s="8">
        <v>860.31799999999998</v>
      </c>
      <c r="G30" s="13">
        <f>VLOOKUP(A30,[1]TDSheet!$A:$G,7,0)</f>
        <v>1</v>
      </c>
      <c r="L30" s="2">
        <f t="shared" si="2"/>
        <v>38.808599999999998</v>
      </c>
      <c r="M30" s="18"/>
      <c r="N30" s="18"/>
      <c r="O30" s="2">
        <f t="shared" si="3"/>
        <v>22.168230752977433</v>
      </c>
      <c r="P30" s="2">
        <f t="shared" si="4"/>
        <v>22.168230752977433</v>
      </c>
      <c r="Q30" s="2">
        <f>VLOOKUP(A30,[1]TDSheet!$A:$R,18,0)</f>
        <v>48.743200000000002</v>
      </c>
      <c r="R30" s="2">
        <f>VLOOKUP(A30,[1]TDSheet!$A:$S,19,0)</f>
        <v>36.083199999999998</v>
      </c>
      <c r="S30" s="2">
        <f>VLOOKUP(A30,[1]TDSheet!$A:$L,12,0)</f>
        <v>3.6926000000000001</v>
      </c>
      <c r="U30" s="2">
        <f t="shared" si="5"/>
        <v>0</v>
      </c>
    </row>
    <row r="31" spans="1:21" ht="11.1" customHeight="1" outlineLevel="2" x14ac:dyDescent="0.2">
      <c r="A31" s="15" t="s">
        <v>38</v>
      </c>
      <c r="B31" s="15" t="s">
        <v>9</v>
      </c>
      <c r="C31" s="16">
        <v>2.8439999999999999</v>
      </c>
      <c r="D31" s="16"/>
      <c r="E31" s="16"/>
      <c r="F31" s="16">
        <v>2.8439999999999999</v>
      </c>
      <c r="G31" s="13">
        <f>VLOOKUP(A31,[1]TDSheet!$A:$G,7,0)</f>
        <v>0</v>
      </c>
      <c r="L31" s="2">
        <f t="shared" si="2"/>
        <v>0</v>
      </c>
      <c r="M31" s="18"/>
      <c r="N31" s="18"/>
      <c r="O31" s="2" t="e">
        <f t="shared" si="3"/>
        <v>#DIV/0!</v>
      </c>
      <c r="P31" s="2" t="e">
        <f t="shared" si="4"/>
        <v>#DIV/0!</v>
      </c>
      <c r="Q31" s="2">
        <f>VLOOKUP(A31,[1]TDSheet!$A:$R,18,0)</f>
        <v>0</v>
      </c>
      <c r="R31" s="2">
        <f>VLOOKUP(A31,[1]TDSheet!$A:$S,19,0)</f>
        <v>0</v>
      </c>
      <c r="S31" s="2">
        <f>VLOOKUP(A31,[1]TDSheet!$A:$L,12,0)</f>
        <v>0</v>
      </c>
      <c r="U31" s="2">
        <f t="shared" si="5"/>
        <v>0</v>
      </c>
    </row>
    <row r="32" spans="1:21" ht="11.1" customHeight="1" outlineLevel="2" x14ac:dyDescent="0.2">
      <c r="A32" s="15" t="s">
        <v>39</v>
      </c>
      <c r="B32" s="15" t="s">
        <v>9</v>
      </c>
      <c r="C32" s="16">
        <v>-1.9550000000000001</v>
      </c>
      <c r="D32" s="16">
        <v>1.9550000000000001</v>
      </c>
      <c r="E32" s="16">
        <v>-1.3</v>
      </c>
      <c r="F32" s="16"/>
      <c r="G32" s="13">
        <f>VLOOKUP(A32,[1]TDSheet!$A:$G,7,0)</f>
        <v>0</v>
      </c>
      <c r="L32" s="2">
        <f t="shared" si="2"/>
        <v>-0.26</v>
      </c>
      <c r="M32" s="18"/>
      <c r="N32" s="18"/>
      <c r="O32" s="2">
        <f t="shared" si="3"/>
        <v>0</v>
      </c>
      <c r="P32" s="2">
        <f t="shared" si="4"/>
        <v>0</v>
      </c>
      <c r="Q32" s="2">
        <f>VLOOKUP(A32,[1]TDSheet!$A:$R,18,0)</f>
        <v>0</v>
      </c>
      <c r="R32" s="2">
        <f>VLOOKUP(A32,[1]TDSheet!$A:$S,19,0)</f>
        <v>0</v>
      </c>
      <c r="S32" s="2">
        <f>VLOOKUP(A32,[1]TDSheet!$A:$L,12,0)</f>
        <v>0</v>
      </c>
      <c r="U32" s="2">
        <f t="shared" si="5"/>
        <v>0</v>
      </c>
    </row>
    <row r="33" spans="1:21" ht="11.1" customHeight="1" outlineLevel="2" x14ac:dyDescent="0.2">
      <c r="A33" s="15" t="s">
        <v>40</v>
      </c>
      <c r="B33" s="15" t="s">
        <v>9</v>
      </c>
      <c r="C33" s="16">
        <v>16.37</v>
      </c>
      <c r="D33" s="16">
        <v>208.15799999999999</v>
      </c>
      <c r="E33" s="16">
        <v>106.996</v>
      </c>
      <c r="F33" s="16">
        <v>101.146</v>
      </c>
      <c r="G33" s="13">
        <f>VLOOKUP(A33,[1]TDSheet!$A:$G,7,0)</f>
        <v>0</v>
      </c>
      <c r="L33" s="2">
        <f t="shared" si="2"/>
        <v>21.3992</v>
      </c>
      <c r="M33" s="18"/>
      <c r="N33" s="18"/>
      <c r="O33" s="2">
        <f t="shared" si="3"/>
        <v>4.7266252944035294</v>
      </c>
      <c r="P33" s="2">
        <f t="shared" si="4"/>
        <v>4.7266252944035294</v>
      </c>
      <c r="Q33" s="2">
        <f>VLOOKUP(A33,[1]TDSheet!$A:$R,18,0)</f>
        <v>38.450800000000001</v>
      </c>
      <c r="R33" s="2">
        <f>VLOOKUP(A33,[1]TDSheet!$A:$S,19,0)</f>
        <v>54.158200000000001</v>
      </c>
      <c r="S33" s="2">
        <f>VLOOKUP(A33,[1]TDSheet!$A:$L,12,0)</f>
        <v>20.983600000000003</v>
      </c>
      <c r="U33" s="2">
        <f t="shared" si="5"/>
        <v>0</v>
      </c>
    </row>
    <row r="34" spans="1:21" ht="11.1" customHeight="1" outlineLevel="2" x14ac:dyDescent="0.2">
      <c r="A34" s="15" t="s">
        <v>41</v>
      </c>
      <c r="B34" s="15" t="s">
        <v>9</v>
      </c>
      <c r="C34" s="16">
        <v>1.647</v>
      </c>
      <c r="D34" s="16"/>
      <c r="E34" s="16"/>
      <c r="F34" s="16"/>
      <c r="G34" s="13">
        <f>VLOOKUP(A34,[1]TDSheet!$A:$G,7,0)</f>
        <v>0</v>
      </c>
      <c r="L34" s="2">
        <f t="shared" si="2"/>
        <v>0</v>
      </c>
      <c r="M34" s="18"/>
      <c r="N34" s="18"/>
      <c r="O34" s="2" t="e">
        <f t="shared" si="3"/>
        <v>#DIV/0!</v>
      </c>
      <c r="P34" s="2" t="e">
        <f t="shared" si="4"/>
        <v>#DIV/0!</v>
      </c>
      <c r="Q34" s="2">
        <f>VLOOKUP(A34,[1]TDSheet!$A:$R,18,0)</f>
        <v>0</v>
      </c>
      <c r="R34" s="2">
        <f>VLOOKUP(A34,[1]TDSheet!$A:$S,19,0)</f>
        <v>0</v>
      </c>
      <c r="S34" s="2">
        <f>VLOOKUP(A34,[1]TDSheet!$A:$L,12,0)</f>
        <v>0</v>
      </c>
      <c r="U34" s="2">
        <f t="shared" si="5"/>
        <v>0</v>
      </c>
    </row>
    <row r="35" spans="1:21" ht="11.1" customHeight="1" outlineLevel="2" x14ac:dyDescent="0.2">
      <c r="A35" s="7" t="s">
        <v>42</v>
      </c>
      <c r="B35" s="7" t="s">
        <v>9</v>
      </c>
      <c r="C35" s="8">
        <v>4.6070000000000002</v>
      </c>
      <c r="D35" s="8">
        <v>261.863</v>
      </c>
      <c r="E35" s="8">
        <v>131.30500000000001</v>
      </c>
      <c r="F35" s="8">
        <v>128.03399999999999</v>
      </c>
      <c r="G35" s="13">
        <f>VLOOKUP(A35,[1]TDSheet!$A:$G,7,0)</f>
        <v>1</v>
      </c>
      <c r="L35" s="2">
        <f t="shared" si="2"/>
        <v>26.261000000000003</v>
      </c>
      <c r="M35" s="18">
        <v>160</v>
      </c>
      <c r="N35" s="18"/>
      <c r="O35" s="2">
        <f t="shared" si="3"/>
        <v>10.968127641750122</v>
      </c>
      <c r="P35" s="2">
        <f t="shared" si="4"/>
        <v>4.8754426716423582</v>
      </c>
      <c r="Q35" s="2">
        <f>VLOOKUP(A35,[1]TDSheet!$A:$R,18,0)</f>
        <v>30.938600000000001</v>
      </c>
      <c r="R35" s="2">
        <f>VLOOKUP(A35,[1]TDSheet!$A:$S,19,0)</f>
        <v>38.872399999999999</v>
      </c>
      <c r="S35" s="2">
        <f>VLOOKUP(A35,[1]TDSheet!$A:$L,12,0)</f>
        <v>32.400799999999997</v>
      </c>
      <c r="U35" s="2">
        <f t="shared" si="5"/>
        <v>160</v>
      </c>
    </row>
    <row r="36" spans="1:21" ht="21.95" customHeight="1" outlineLevel="2" x14ac:dyDescent="0.2">
      <c r="A36" s="7" t="s">
        <v>43</v>
      </c>
      <c r="B36" s="7" t="s">
        <v>9</v>
      </c>
      <c r="C36" s="8">
        <v>-11.393000000000001</v>
      </c>
      <c r="D36" s="8">
        <v>316.93299999999999</v>
      </c>
      <c r="E36" s="8">
        <v>121.024</v>
      </c>
      <c r="F36" s="8">
        <v>173.83199999999999</v>
      </c>
      <c r="G36" s="13">
        <f>VLOOKUP(A36,[1]TDSheet!$A:$G,7,0)</f>
        <v>1</v>
      </c>
      <c r="L36" s="2">
        <f t="shared" si="2"/>
        <v>24.204799999999999</v>
      </c>
      <c r="M36" s="18">
        <v>90</v>
      </c>
      <c r="N36" s="18"/>
      <c r="O36" s="2">
        <f t="shared" si="3"/>
        <v>10.899986779481756</v>
      </c>
      <c r="P36" s="2">
        <f t="shared" si="4"/>
        <v>7.1817160232681125</v>
      </c>
      <c r="Q36" s="2">
        <f>VLOOKUP(A36,[1]TDSheet!$A:$R,18,0)</f>
        <v>24.090799999999998</v>
      </c>
      <c r="R36" s="2">
        <f>VLOOKUP(A36,[1]TDSheet!$A:$S,19,0)</f>
        <v>37.550200000000004</v>
      </c>
      <c r="S36" s="2">
        <f>VLOOKUP(A36,[1]TDSheet!$A:$L,12,0)</f>
        <v>26.976799999999997</v>
      </c>
      <c r="U36" s="2">
        <f t="shared" si="5"/>
        <v>90</v>
      </c>
    </row>
    <row r="37" spans="1:21" ht="11.1" customHeight="1" outlineLevel="2" x14ac:dyDescent="0.2">
      <c r="A37" s="15" t="s">
        <v>44</v>
      </c>
      <c r="B37" s="15" t="s">
        <v>9</v>
      </c>
      <c r="C37" s="16">
        <v>-1.5229999999999999</v>
      </c>
      <c r="D37" s="16">
        <v>1.5229999999999999</v>
      </c>
      <c r="E37" s="16"/>
      <c r="F37" s="16"/>
      <c r="G37" s="13">
        <f>VLOOKUP(A37,[1]TDSheet!$A:$G,7,0)</f>
        <v>0</v>
      </c>
      <c r="L37" s="2">
        <f t="shared" si="2"/>
        <v>0</v>
      </c>
      <c r="M37" s="18"/>
      <c r="N37" s="18"/>
      <c r="O37" s="2" t="e">
        <f t="shared" si="3"/>
        <v>#DIV/0!</v>
      </c>
      <c r="P37" s="2" t="e">
        <f t="shared" si="4"/>
        <v>#DIV/0!</v>
      </c>
      <c r="Q37" s="2">
        <f>VLOOKUP(A37,[1]TDSheet!$A:$R,18,0)</f>
        <v>2.6257999999999999</v>
      </c>
      <c r="R37" s="2">
        <f>VLOOKUP(A37,[1]TDSheet!$A:$S,19,0)</f>
        <v>0</v>
      </c>
      <c r="S37" s="2">
        <f>VLOOKUP(A37,[1]TDSheet!$A:$L,12,0)</f>
        <v>0</v>
      </c>
      <c r="U37" s="2">
        <f t="shared" si="5"/>
        <v>0</v>
      </c>
    </row>
    <row r="38" spans="1:21" ht="11.1" customHeight="1" outlineLevel="2" x14ac:dyDescent="0.2">
      <c r="A38" s="7" t="s">
        <v>54</v>
      </c>
      <c r="B38" s="7" t="s">
        <v>23</v>
      </c>
      <c r="C38" s="8">
        <v>643</v>
      </c>
      <c r="D38" s="8">
        <v>1002</v>
      </c>
      <c r="E38" s="8">
        <v>278</v>
      </c>
      <c r="F38" s="8">
        <v>1316</v>
      </c>
      <c r="G38" s="13">
        <f>VLOOKUP(A38,[1]TDSheet!$A:$G,7,0)</f>
        <v>0.4</v>
      </c>
      <c r="L38" s="2">
        <f t="shared" si="2"/>
        <v>55.6</v>
      </c>
      <c r="M38" s="18"/>
      <c r="N38" s="18"/>
      <c r="O38" s="2">
        <f t="shared" si="3"/>
        <v>23.669064748201439</v>
      </c>
      <c r="P38" s="2">
        <f t="shared" si="4"/>
        <v>23.669064748201439</v>
      </c>
      <c r="Q38" s="2">
        <f>VLOOKUP(A38,[1]TDSheet!$A:$R,18,0)</f>
        <v>52</v>
      </c>
      <c r="R38" s="2">
        <f>VLOOKUP(A38,[1]TDSheet!$A:$S,19,0)</f>
        <v>74.8</v>
      </c>
      <c r="S38" s="2">
        <f>VLOOKUP(A38,[1]TDSheet!$A:$L,12,0)</f>
        <v>53.4</v>
      </c>
      <c r="U38" s="2">
        <f t="shared" si="5"/>
        <v>0</v>
      </c>
    </row>
    <row r="39" spans="1:21" ht="11.1" customHeight="1" outlineLevel="2" x14ac:dyDescent="0.2">
      <c r="A39" s="7" t="s">
        <v>55</v>
      </c>
      <c r="B39" s="7" t="s">
        <v>23</v>
      </c>
      <c r="C39" s="8">
        <v>581</v>
      </c>
      <c r="D39" s="8">
        <v>1002</v>
      </c>
      <c r="E39" s="8">
        <v>242</v>
      </c>
      <c r="F39" s="8">
        <v>1308</v>
      </c>
      <c r="G39" s="13">
        <f>VLOOKUP(A39,[1]TDSheet!$A:$G,7,0)</f>
        <v>0.4</v>
      </c>
      <c r="L39" s="2">
        <f t="shared" si="2"/>
        <v>48.4</v>
      </c>
      <c r="M39" s="18"/>
      <c r="N39" s="18"/>
      <c r="O39" s="2">
        <f t="shared" si="3"/>
        <v>27.024793388429753</v>
      </c>
      <c r="P39" s="2">
        <f t="shared" si="4"/>
        <v>27.024793388429753</v>
      </c>
      <c r="Q39" s="2">
        <f>VLOOKUP(A39,[1]TDSheet!$A:$R,18,0)</f>
        <v>30.6</v>
      </c>
      <c r="R39" s="2">
        <f>VLOOKUP(A39,[1]TDSheet!$A:$S,19,0)</f>
        <v>60.2</v>
      </c>
      <c r="S39" s="2">
        <f>VLOOKUP(A39,[1]TDSheet!$A:$L,12,0)</f>
        <v>33.6</v>
      </c>
      <c r="T39" s="20" t="s">
        <v>78</v>
      </c>
      <c r="U39" s="2">
        <f t="shared" si="5"/>
        <v>0</v>
      </c>
    </row>
    <row r="40" spans="1:21" ht="21.95" customHeight="1" outlineLevel="2" x14ac:dyDescent="0.2">
      <c r="A40" s="7" t="s">
        <v>56</v>
      </c>
      <c r="B40" s="7" t="s">
        <v>23</v>
      </c>
      <c r="C40" s="8">
        <v>504</v>
      </c>
      <c r="D40" s="8">
        <v>1067</v>
      </c>
      <c r="E40" s="8">
        <v>249</v>
      </c>
      <c r="F40" s="8">
        <v>1288</v>
      </c>
      <c r="G40" s="13">
        <f>VLOOKUP(A40,[1]TDSheet!$A:$G,7,0)</f>
        <v>0.4</v>
      </c>
      <c r="L40" s="2">
        <f t="shared" si="2"/>
        <v>49.8</v>
      </c>
      <c r="M40" s="18"/>
      <c r="N40" s="18"/>
      <c r="O40" s="2">
        <f t="shared" si="3"/>
        <v>25.863453815261046</v>
      </c>
      <c r="P40" s="2">
        <f t="shared" si="4"/>
        <v>25.863453815261046</v>
      </c>
      <c r="Q40" s="2">
        <f>VLOOKUP(A40,[1]TDSheet!$A:$R,18,0)</f>
        <v>38.4</v>
      </c>
      <c r="R40" s="2">
        <f>VLOOKUP(A40,[1]TDSheet!$A:$S,19,0)</f>
        <v>61.8</v>
      </c>
      <c r="S40" s="2">
        <f>VLOOKUP(A40,[1]TDSheet!$A:$L,12,0)</f>
        <v>52.2</v>
      </c>
      <c r="T40" s="20" t="s">
        <v>78</v>
      </c>
      <c r="U40" s="2">
        <f t="shared" si="5"/>
        <v>0</v>
      </c>
    </row>
    <row r="41" spans="1:21" ht="21.95" customHeight="1" outlineLevel="2" x14ac:dyDescent="0.2">
      <c r="A41" s="15" t="s">
        <v>57</v>
      </c>
      <c r="B41" s="15" t="s">
        <v>23</v>
      </c>
      <c r="C41" s="16">
        <v>-9</v>
      </c>
      <c r="D41" s="16"/>
      <c r="E41" s="16">
        <v>1</v>
      </c>
      <c r="F41" s="16">
        <v>-10</v>
      </c>
      <c r="G41" s="13">
        <f>VLOOKUP(A41,[1]TDSheet!$A:$G,7,0)</f>
        <v>0</v>
      </c>
      <c r="L41" s="2">
        <f t="shared" si="2"/>
        <v>0.2</v>
      </c>
      <c r="M41" s="18"/>
      <c r="N41" s="18"/>
      <c r="O41" s="2">
        <f t="shared" si="3"/>
        <v>-50</v>
      </c>
      <c r="P41" s="2">
        <f t="shared" si="4"/>
        <v>-50</v>
      </c>
      <c r="Q41" s="2">
        <f>VLOOKUP(A41,[1]TDSheet!$A:$R,18,0)</f>
        <v>1</v>
      </c>
      <c r="R41" s="2">
        <f>VLOOKUP(A41,[1]TDSheet!$A:$S,19,0)</f>
        <v>0</v>
      </c>
      <c r="S41" s="2">
        <f>VLOOKUP(A41,[1]TDSheet!$A:$L,12,0)</f>
        <v>0</v>
      </c>
      <c r="U41" s="2">
        <f t="shared" si="5"/>
        <v>0</v>
      </c>
    </row>
    <row r="42" spans="1:21" ht="21.95" customHeight="1" outlineLevel="2" x14ac:dyDescent="0.2">
      <c r="A42" s="7" t="s">
        <v>16</v>
      </c>
      <c r="B42" s="7" t="s">
        <v>9</v>
      </c>
      <c r="C42" s="8">
        <v>305.37200000000001</v>
      </c>
      <c r="D42" s="8">
        <v>515.75</v>
      </c>
      <c r="E42" s="8">
        <v>90.578000000000003</v>
      </c>
      <c r="F42" s="8">
        <v>703.52099999999996</v>
      </c>
      <c r="G42" s="13">
        <f>VLOOKUP(A42,[1]TDSheet!$A:$G,7,0)</f>
        <v>1</v>
      </c>
      <c r="L42" s="2">
        <f t="shared" si="2"/>
        <v>18.115600000000001</v>
      </c>
      <c r="M42" s="18"/>
      <c r="N42" s="18"/>
      <c r="O42" s="2">
        <f t="shared" si="3"/>
        <v>38.835092406544632</v>
      </c>
      <c r="P42" s="2">
        <f t="shared" si="4"/>
        <v>38.835092406544632</v>
      </c>
      <c r="Q42" s="2">
        <f>VLOOKUP(A42,[1]TDSheet!$A:$R,18,0)</f>
        <v>25.4208</v>
      </c>
      <c r="R42" s="2">
        <f>VLOOKUP(A42,[1]TDSheet!$A:$S,19,0)</f>
        <v>31.817799999999998</v>
      </c>
      <c r="S42" s="2">
        <f>VLOOKUP(A42,[1]TDSheet!$A:$L,12,0)</f>
        <v>21.315199999999997</v>
      </c>
      <c r="U42" s="2">
        <f t="shared" si="5"/>
        <v>0</v>
      </c>
    </row>
    <row r="43" spans="1:21" ht="21.95" customHeight="1" outlineLevel="2" x14ac:dyDescent="0.2">
      <c r="A43" s="7" t="s">
        <v>17</v>
      </c>
      <c r="B43" s="7" t="s">
        <v>9</v>
      </c>
      <c r="C43" s="8">
        <v>97.298000000000002</v>
      </c>
      <c r="D43" s="8">
        <v>410.42</v>
      </c>
      <c r="E43" s="8">
        <v>138.405</v>
      </c>
      <c r="F43" s="8">
        <v>321.71199999999999</v>
      </c>
      <c r="G43" s="13">
        <f>VLOOKUP(A43,[1]TDSheet!$A:$G,7,0)</f>
        <v>1</v>
      </c>
      <c r="L43" s="2">
        <f t="shared" si="2"/>
        <v>27.681000000000001</v>
      </c>
      <c r="M43" s="18"/>
      <c r="N43" s="18"/>
      <c r="O43" s="2">
        <f t="shared" si="3"/>
        <v>11.622123478198041</v>
      </c>
      <c r="P43" s="2">
        <f t="shared" si="4"/>
        <v>11.622123478198041</v>
      </c>
      <c r="Q43" s="2">
        <f>VLOOKUP(A43,[1]TDSheet!$A:$R,18,0)</f>
        <v>30.535800000000002</v>
      </c>
      <c r="R43" s="2">
        <f>VLOOKUP(A43,[1]TDSheet!$A:$S,19,0)</f>
        <v>48.107199999999999</v>
      </c>
      <c r="S43" s="2">
        <f>VLOOKUP(A43,[1]TDSheet!$A:$L,12,0)</f>
        <v>44.093400000000003</v>
      </c>
      <c r="U43" s="2">
        <f t="shared" si="5"/>
        <v>0</v>
      </c>
    </row>
    <row r="44" spans="1:21" ht="11.1" customHeight="1" outlineLevel="2" x14ac:dyDescent="0.2">
      <c r="A44" s="7" t="s">
        <v>18</v>
      </c>
      <c r="B44" s="7" t="s">
        <v>9</v>
      </c>
      <c r="C44" s="8">
        <v>90.454999999999998</v>
      </c>
      <c r="D44" s="8">
        <v>1507.1990000000001</v>
      </c>
      <c r="E44" s="8">
        <v>38.667999999999999</v>
      </c>
      <c r="F44" s="8">
        <v>1532.1859999999999</v>
      </c>
      <c r="G44" s="13">
        <f>VLOOKUP(A44,[1]TDSheet!$A:$G,7,0)</f>
        <v>1</v>
      </c>
      <c r="L44" s="2">
        <f t="shared" si="2"/>
        <v>7.7336</v>
      </c>
      <c r="M44" s="18"/>
      <c r="N44" s="18"/>
      <c r="O44" s="2">
        <f t="shared" si="3"/>
        <v>198.12066825281886</v>
      </c>
      <c r="P44" s="2">
        <f t="shared" si="4"/>
        <v>198.12066825281886</v>
      </c>
      <c r="Q44" s="2">
        <f>VLOOKUP(A44,[1]TDSheet!$A:$R,18,0)</f>
        <v>10.8</v>
      </c>
      <c r="R44" s="2">
        <f>VLOOKUP(A44,[1]TDSheet!$A:$S,19,0)</f>
        <v>6.6879999999999997</v>
      </c>
      <c r="S44" s="2">
        <f>VLOOKUP(A44,[1]TDSheet!$A:$L,12,0)</f>
        <v>3.2548000000000004</v>
      </c>
      <c r="T44" s="20" t="s">
        <v>78</v>
      </c>
      <c r="U44" s="2">
        <f t="shared" si="5"/>
        <v>0</v>
      </c>
    </row>
    <row r="45" spans="1:21" ht="11.1" customHeight="1" outlineLevel="2" x14ac:dyDescent="0.2">
      <c r="A45" s="7" t="s">
        <v>45</v>
      </c>
      <c r="B45" s="7" t="s">
        <v>9</v>
      </c>
      <c r="C45" s="8">
        <v>278.97800000000001</v>
      </c>
      <c r="D45" s="8">
        <v>515.53499999999997</v>
      </c>
      <c r="E45" s="8"/>
      <c r="F45" s="8">
        <v>794.51300000000003</v>
      </c>
      <c r="G45" s="13">
        <f>VLOOKUP(A45,[1]TDSheet!$A:$G,7,0)</f>
        <v>1</v>
      </c>
      <c r="L45" s="2">
        <f t="shared" si="2"/>
        <v>0</v>
      </c>
      <c r="M45" s="18"/>
      <c r="N45" s="18"/>
      <c r="O45" s="2" t="e">
        <f t="shared" si="3"/>
        <v>#DIV/0!</v>
      </c>
      <c r="P45" s="2" t="e">
        <f t="shared" si="4"/>
        <v>#DIV/0!</v>
      </c>
      <c r="Q45" s="2">
        <f>VLOOKUP(A45,[1]TDSheet!$A:$R,18,0)</f>
        <v>0</v>
      </c>
      <c r="R45" s="2">
        <f>VLOOKUP(A45,[1]TDSheet!$A:$S,19,0)</f>
        <v>0</v>
      </c>
      <c r="S45" s="2">
        <f>VLOOKUP(A45,[1]TDSheet!$A:$L,12,0)</f>
        <v>0</v>
      </c>
      <c r="T45" s="20" t="s">
        <v>78</v>
      </c>
      <c r="U45" s="2">
        <f t="shared" si="5"/>
        <v>0</v>
      </c>
    </row>
    <row r="46" spans="1:21" ht="11.1" customHeight="1" outlineLevel="2" x14ac:dyDescent="0.2">
      <c r="A46" s="7" t="s">
        <v>46</v>
      </c>
      <c r="B46" s="7" t="s">
        <v>9</v>
      </c>
      <c r="C46" s="8">
        <v>141.38399999999999</v>
      </c>
      <c r="D46" s="8"/>
      <c r="E46" s="8">
        <v>71.882999999999996</v>
      </c>
      <c r="F46" s="8"/>
      <c r="G46" s="13">
        <f>VLOOKUP(A46,[1]TDSheet!$A:$G,7,0)</f>
        <v>1</v>
      </c>
      <c r="L46" s="2">
        <f t="shared" si="2"/>
        <v>14.3766</v>
      </c>
      <c r="M46" s="18">
        <v>160</v>
      </c>
      <c r="N46" s="18"/>
      <c r="O46" s="2">
        <f t="shared" si="3"/>
        <v>11.1291960547</v>
      </c>
      <c r="P46" s="2">
        <f t="shared" si="4"/>
        <v>0</v>
      </c>
      <c r="Q46" s="2">
        <f>VLOOKUP(A46,[1]TDSheet!$A:$R,18,0)</f>
        <v>11.742599999999999</v>
      </c>
      <c r="R46" s="2">
        <f>VLOOKUP(A46,[1]TDSheet!$A:$S,19,0)</f>
        <v>15.898199999999999</v>
      </c>
      <c r="S46" s="2">
        <f>VLOOKUP(A46,[1]TDSheet!$A:$L,12,0)</f>
        <v>8.0641999999999996</v>
      </c>
      <c r="U46" s="2">
        <f t="shared" si="5"/>
        <v>160</v>
      </c>
    </row>
    <row r="47" spans="1:21" ht="11.1" customHeight="1" outlineLevel="2" x14ac:dyDescent="0.2">
      <c r="A47" s="15" t="s">
        <v>22</v>
      </c>
      <c r="B47" s="15" t="s">
        <v>23</v>
      </c>
      <c r="C47" s="16">
        <v>-18</v>
      </c>
      <c r="D47" s="16">
        <v>18</v>
      </c>
      <c r="E47" s="16"/>
      <c r="F47" s="16"/>
      <c r="G47" s="13">
        <f>VLOOKUP(A47,[1]TDSheet!$A:$G,7,0)</f>
        <v>0</v>
      </c>
      <c r="L47" s="2">
        <f t="shared" si="2"/>
        <v>0</v>
      </c>
      <c r="M47" s="18"/>
      <c r="N47" s="18"/>
      <c r="O47" s="2" t="e">
        <f t="shared" si="3"/>
        <v>#DIV/0!</v>
      </c>
      <c r="P47" s="2" t="e">
        <f t="shared" si="4"/>
        <v>#DIV/0!</v>
      </c>
      <c r="Q47" s="2">
        <f>VLOOKUP(A47,[1]TDSheet!$A:$R,18,0)</f>
        <v>0</v>
      </c>
      <c r="R47" s="2">
        <f>VLOOKUP(A47,[1]TDSheet!$A:$S,19,0)</f>
        <v>0</v>
      </c>
      <c r="S47" s="2">
        <f>VLOOKUP(A47,[1]TDSheet!$A:$L,12,0)</f>
        <v>0</v>
      </c>
      <c r="U47" s="2">
        <f t="shared" si="5"/>
        <v>0</v>
      </c>
    </row>
    <row r="48" spans="1:21" ht="11.1" customHeight="1" outlineLevel="2" x14ac:dyDescent="0.2">
      <c r="A48" s="7" t="s">
        <v>58</v>
      </c>
      <c r="B48" s="7" t="s">
        <v>23</v>
      </c>
      <c r="C48" s="8"/>
      <c r="D48" s="8">
        <v>504</v>
      </c>
      <c r="E48" s="8">
        <v>144</v>
      </c>
      <c r="F48" s="8">
        <v>360</v>
      </c>
      <c r="G48" s="13">
        <v>0.4</v>
      </c>
      <c r="L48" s="2">
        <f t="shared" si="2"/>
        <v>28.8</v>
      </c>
      <c r="M48" s="18"/>
      <c r="N48" s="18"/>
      <c r="O48" s="2">
        <f t="shared" si="3"/>
        <v>12.5</v>
      </c>
      <c r="P48" s="2">
        <f t="shared" si="4"/>
        <v>12.5</v>
      </c>
      <c r="Q48" s="2">
        <v>0</v>
      </c>
      <c r="R48" s="2">
        <v>0</v>
      </c>
      <c r="S48" s="2">
        <v>0</v>
      </c>
      <c r="T48" s="17" t="s">
        <v>76</v>
      </c>
      <c r="U48" s="2">
        <f t="shared" si="5"/>
        <v>0</v>
      </c>
    </row>
    <row r="49" spans="1:21" ht="11.1" customHeight="1" outlineLevel="2" x14ac:dyDescent="0.2">
      <c r="A49" s="15" t="s">
        <v>24</v>
      </c>
      <c r="B49" s="15" t="s">
        <v>23</v>
      </c>
      <c r="C49" s="16">
        <v>36</v>
      </c>
      <c r="D49" s="16"/>
      <c r="E49" s="16">
        <v>5.3259999999999996</v>
      </c>
      <c r="F49" s="16">
        <v>-0.32600000000000001</v>
      </c>
      <c r="G49" s="13">
        <f>VLOOKUP(A49,[1]TDSheet!$A:$G,7,0)</f>
        <v>0</v>
      </c>
      <c r="L49" s="2">
        <f t="shared" si="2"/>
        <v>1.0651999999999999</v>
      </c>
      <c r="M49" s="18"/>
      <c r="N49" s="18"/>
      <c r="O49" s="2">
        <f t="shared" si="3"/>
        <v>-0.30604581299286521</v>
      </c>
      <c r="P49" s="2">
        <f t="shared" si="4"/>
        <v>-0.30604581299286521</v>
      </c>
      <c r="Q49" s="2">
        <f>VLOOKUP(A49,[1]TDSheet!$A:$R,18,0)</f>
        <v>16.2</v>
      </c>
      <c r="R49" s="2">
        <f>VLOOKUP(A49,[1]TDSheet!$A:$S,19,0)</f>
        <v>11.4</v>
      </c>
      <c r="S49" s="2">
        <f>VLOOKUP(A49,[1]TDSheet!$A:$L,12,0)</f>
        <v>8</v>
      </c>
      <c r="U49" s="2">
        <f t="shared" si="5"/>
        <v>0</v>
      </c>
    </row>
    <row r="50" spans="1:21" ht="11.1" customHeight="1" outlineLevel="2" x14ac:dyDescent="0.2">
      <c r="A50" s="7" t="s">
        <v>59</v>
      </c>
      <c r="B50" s="7" t="s">
        <v>23</v>
      </c>
      <c r="C50" s="8"/>
      <c r="D50" s="8">
        <v>504</v>
      </c>
      <c r="E50" s="8">
        <v>161</v>
      </c>
      <c r="F50" s="8">
        <v>343</v>
      </c>
      <c r="G50" s="13">
        <v>0.4</v>
      </c>
      <c r="L50" s="2">
        <f t="shared" si="2"/>
        <v>32.200000000000003</v>
      </c>
      <c r="M50" s="18">
        <v>45</v>
      </c>
      <c r="N50" s="18"/>
      <c r="O50" s="2">
        <f t="shared" si="3"/>
        <v>12.049689440993788</v>
      </c>
      <c r="P50" s="2">
        <f t="shared" si="4"/>
        <v>10.652173913043477</v>
      </c>
      <c r="Q50" s="2">
        <v>0</v>
      </c>
      <c r="R50" s="2">
        <v>0</v>
      </c>
      <c r="S50" s="2">
        <v>0</v>
      </c>
      <c r="T50" s="17" t="s">
        <v>76</v>
      </c>
      <c r="U50" s="2">
        <f t="shared" si="5"/>
        <v>18</v>
      </c>
    </row>
    <row r="51" spans="1:21" ht="11.1" customHeight="1" outlineLevel="2" x14ac:dyDescent="0.2">
      <c r="A51" s="7" t="s">
        <v>19</v>
      </c>
      <c r="B51" s="7" t="s">
        <v>9</v>
      </c>
      <c r="C51" s="8"/>
      <c r="D51" s="8">
        <v>507.48</v>
      </c>
      <c r="E51" s="8">
        <v>48.476999999999997</v>
      </c>
      <c r="F51" s="8">
        <v>459.00299999999999</v>
      </c>
      <c r="G51" s="13">
        <v>1</v>
      </c>
      <c r="L51" s="2">
        <f t="shared" si="2"/>
        <v>9.6953999999999994</v>
      </c>
      <c r="M51" s="18"/>
      <c r="N51" s="18"/>
      <c r="O51" s="2">
        <f t="shared" si="3"/>
        <v>47.342347917569157</v>
      </c>
      <c r="P51" s="2">
        <f t="shared" si="4"/>
        <v>47.342347917569157</v>
      </c>
      <c r="Q51" s="2">
        <v>0</v>
      </c>
      <c r="R51" s="2">
        <v>0</v>
      </c>
      <c r="S51" s="2">
        <v>0</v>
      </c>
      <c r="T51" s="17" t="s">
        <v>76</v>
      </c>
      <c r="U51" s="2">
        <f t="shared" si="5"/>
        <v>0</v>
      </c>
    </row>
    <row r="52" spans="1:21" ht="11.1" customHeight="1" outlineLevel="2" x14ac:dyDescent="0.2">
      <c r="A52" s="7" t="s">
        <v>20</v>
      </c>
      <c r="B52" s="7" t="s">
        <v>9</v>
      </c>
      <c r="C52" s="8"/>
      <c r="D52" s="8">
        <v>516.35599999999999</v>
      </c>
      <c r="E52" s="8">
        <v>28.704999999999998</v>
      </c>
      <c r="F52" s="8">
        <v>487.65100000000001</v>
      </c>
      <c r="G52" s="13">
        <v>1</v>
      </c>
      <c r="L52" s="2">
        <f t="shared" si="2"/>
        <v>5.7409999999999997</v>
      </c>
      <c r="M52" s="18"/>
      <c r="N52" s="18"/>
      <c r="O52" s="2">
        <f t="shared" si="3"/>
        <v>84.941821982233066</v>
      </c>
      <c r="P52" s="2">
        <f t="shared" si="4"/>
        <v>84.941821982233066</v>
      </c>
      <c r="Q52" s="2">
        <v>0</v>
      </c>
      <c r="R52" s="2">
        <v>0</v>
      </c>
      <c r="S52" s="2">
        <v>0</v>
      </c>
      <c r="T52" s="17" t="s">
        <v>76</v>
      </c>
      <c r="U52" s="2">
        <f t="shared" si="5"/>
        <v>0</v>
      </c>
    </row>
    <row r="53" spans="1:21" ht="11.1" customHeight="1" outlineLevel="2" x14ac:dyDescent="0.2">
      <c r="A53" s="7" t="s">
        <v>60</v>
      </c>
      <c r="B53" s="7" t="s">
        <v>23</v>
      </c>
      <c r="C53" s="8"/>
      <c r="D53" s="8">
        <v>504</v>
      </c>
      <c r="E53" s="8">
        <v>115</v>
      </c>
      <c r="F53" s="8">
        <v>389</v>
      </c>
      <c r="G53" s="13">
        <v>0.4</v>
      </c>
      <c r="L53" s="2">
        <f t="shared" si="2"/>
        <v>23</v>
      </c>
      <c r="M53" s="18"/>
      <c r="N53" s="18"/>
      <c r="O53" s="2">
        <f t="shared" si="3"/>
        <v>16.913043478260871</v>
      </c>
      <c r="P53" s="2">
        <f t="shared" si="4"/>
        <v>16.913043478260871</v>
      </c>
      <c r="Q53" s="2">
        <v>0</v>
      </c>
      <c r="R53" s="2">
        <v>0</v>
      </c>
      <c r="S53" s="2">
        <v>0</v>
      </c>
      <c r="T53" s="17" t="s">
        <v>76</v>
      </c>
      <c r="U53" s="2">
        <f t="shared" si="5"/>
        <v>0</v>
      </c>
    </row>
    <row r="54" spans="1:21" ht="21.95" customHeight="1" outlineLevel="2" x14ac:dyDescent="0.2">
      <c r="A54" s="7" t="s">
        <v>61</v>
      </c>
      <c r="B54" s="7" t="s">
        <v>23</v>
      </c>
      <c r="C54" s="8"/>
      <c r="D54" s="8">
        <v>504</v>
      </c>
      <c r="E54" s="8">
        <v>102</v>
      </c>
      <c r="F54" s="8">
        <v>402</v>
      </c>
      <c r="G54" s="13">
        <v>0.4</v>
      </c>
      <c r="L54" s="2">
        <f t="shared" si="2"/>
        <v>20.399999999999999</v>
      </c>
      <c r="M54" s="18"/>
      <c r="N54" s="18"/>
      <c r="O54" s="2">
        <f t="shared" si="3"/>
        <v>19.705882352941178</v>
      </c>
      <c r="P54" s="2">
        <f t="shared" si="4"/>
        <v>19.705882352941178</v>
      </c>
      <c r="Q54" s="2">
        <v>0</v>
      </c>
      <c r="R54" s="2">
        <v>0</v>
      </c>
      <c r="S54" s="2">
        <v>0</v>
      </c>
      <c r="T54" s="17" t="s">
        <v>76</v>
      </c>
      <c r="U54" s="2">
        <f t="shared" si="5"/>
        <v>0</v>
      </c>
    </row>
    <row r="55" spans="1:21" ht="11.1" customHeight="1" outlineLevel="2" x14ac:dyDescent="0.2">
      <c r="A55" s="7" t="s">
        <v>47</v>
      </c>
      <c r="B55" s="7" t="s">
        <v>9</v>
      </c>
      <c r="C55" s="8"/>
      <c r="D55" s="8">
        <v>104.65900000000001</v>
      </c>
      <c r="E55" s="8">
        <v>8.2309999999999999</v>
      </c>
      <c r="F55" s="8">
        <v>96.427999999999997</v>
      </c>
      <c r="G55" s="13">
        <v>1</v>
      </c>
      <c r="L55" s="2">
        <f t="shared" si="2"/>
        <v>1.6461999999999999</v>
      </c>
      <c r="M55" s="18"/>
      <c r="N55" s="18"/>
      <c r="O55" s="2">
        <f t="shared" si="3"/>
        <v>58.576114688373224</v>
      </c>
      <c r="P55" s="2">
        <f t="shared" si="4"/>
        <v>58.576114688373224</v>
      </c>
      <c r="Q55" s="2">
        <v>0</v>
      </c>
      <c r="R55" s="2">
        <v>0</v>
      </c>
      <c r="S55" s="2">
        <v>0</v>
      </c>
      <c r="T55" s="17" t="s">
        <v>76</v>
      </c>
      <c r="U55" s="2">
        <f t="shared" si="5"/>
        <v>0</v>
      </c>
    </row>
    <row r="56" spans="1:21" ht="21.95" customHeight="1" outlineLevel="2" x14ac:dyDescent="0.2">
      <c r="A56" s="15" t="s">
        <v>62</v>
      </c>
      <c r="B56" s="15" t="s">
        <v>23</v>
      </c>
      <c r="C56" s="16">
        <v>-3</v>
      </c>
      <c r="D56" s="16">
        <v>41</v>
      </c>
      <c r="E56" s="16">
        <v>62</v>
      </c>
      <c r="F56" s="16">
        <v>-24</v>
      </c>
      <c r="G56" s="13">
        <v>0</v>
      </c>
      <c r="L56" s="2">
        <f t="shared" si="2"/>
        <v>12.4</v>
      </c>
      <c r="M56" s="18"/>
      <c r="N56" s="18"/>
      <c r="O56" s="2">
        <f t="shared" si="3"/>
        <v>-1.9354838709677418</v>
      </c>
      <c r="P56" s="2">
        <f t="shared" si="4"/>
        <v>-1.9354838709677418</v>
      </c>
      <c r="Q56" s="2">
        <v>0</v>
      </c>
      <c r="R56" s="2">
        <v>0</v>
      </c>
      <c r="S56" s="2">
        <v>0</v>
      </c>
      <c r="U56" s="2">
        <f t="shared" si="5"/>
        <v>0</v>
      </c>
    </row>
    <row r="57" spans="1:21" ht="21.95" customHeight="1" outlineLevel="2" x14ac:dyDescent="0.2">
      <c r="A57" s="15" t="s">
        <v>48</v>
      </c>
      <c r="B57" s="15" t="s">
        <v>9</v>
      </c>
      <c r="C57" s="16"/>
      <c r="D57" s="16">
        <v>67.489999999999995</v>
      </c>
      <c r="E57" s="16">
        <v>85.391999999999996</v>
      </c>
      <c r="F57" s="16">
        <v>-20.556000000000001</v>
      </c>
      <c r="G57" s="13">
        <f>VLOOKUP(A57,[1]TDSheet!$A:$G,7,0)</f>
        <v>0</v>
      </c>
      <c r="L57" s="2">
        <f t="shared" si="2"/>
        <v>17.078399999999998</v>
      </c>
      <c r="M57" s="18"/>
      <c r="N57" s="18"/>
      <c r="O57" s="2">
        <f t="shared" si="3"/>
        <v>-1.2036256323777406</v>
      </c>
      <c r="P57" s="2">
        <f t="shared" si="4"/>
        <v>-1.2036256323777406</v>
      </c>
      <c r="Q57" s="2">
        <f>VLOOKUP(A57,[1]TDSheet!$A:$R,18,0)</f>
        <v>0</v>
      </c>
      <c r="R57" s="2">
        <f>VLOOKUP(A57,[1]TDSheet!$A:$S,19,0)</f>
        <v>0</v>
      </c>
      <c r="S57" s="2">
        <f>VLOOKUP(A57,[1]TDSheet!$A:$L,12,0)</f>
        <v>1.4003999999999999</v>
      </c>
      <c r="U57" s="2">
        <f t="shared" si="5"/>
        <v>0</v>
      </c>
    </row>
    <row r="58" spans="1:21" ht="11.1" customHeight="1" outlineLevel="2" x14ac:dyDescent="0.2">
      <c r="A58" s="15" t="s">
        <v>21</v>
      </c>
      <c r="B58" s="15" t="s">
        <v>9</v>
      </c>
      <c r="C58" s="16"/>
      <c r="D58" s="16">
        <v>17.398</v>
      </c>
      <c r="E58" s="16">
        <v>34.874000000000002</v>
      </c>
      <c r="F58" s="16">
        <v>-24.184000000000001</v>
      </c>
      <c r="G58" s="13">
        <f>VLOOKUP(A58,[1]TDSheet!$A:$G,7,0)</f>
        <v>0</v>
      </c>
      <c r="L58" s="2">
        <f t="shared" si="2"/>
        <v>6.9748000000000001</v>
      </c>
      <c r="M58" s="18"/>
      <c r="N58" s="18"/>
      <c r="O58" s="2">
        <f t="shared" si="3"/>
        <v>-3.4673395652921948</v>
      </c>
      <c r="P58" s="2">
        <f t="shared" si="4"/>
        <v>-3.4673395652921948</v>
      </c>
      <c r="Q58" s="2">
        <f>VLOOKUP(A58,[1]TDSheet!$A:$R,18,0)</f>
        <v>0</v>
      </c>
      <c r="R58" s="2">
        <f>VLOOKUP(A58,[1]TDSheet!$A:$S,19,0)</f>
        <v>0</v>
      </c>
      <c r="S58" s="2">
        <f>VLOOKUP(A58,[1]TDSheet!$A:$L,12,0)</f>
        <v>1.597</v>
      </c>
      <c r="U58" s="2">
        <f t="shared" si="5"/>
        <v>0</v>
      </c>
    </row>
    <row r="59" spans="1:21" ht="11.45" customHeight="1" x14ac:dyDescent="0.2">
      <c r="A59" s="1" t="s">
        <v>74</v>
      </c>
      <c r="B59" s="19" t="s">
        <v>23</v>
      </c>
      <c r="G59" s="13">
        <v>0.4</v>
      </c>
      <c r="L59" s="2">
        <f t="shared" si="2"/>
        <v>0</v>
      </c>
      <c r="M59" s="18">
        <v>200</v>
      </c>
      <c r="N59" s="18"/>
      <c r="O59" s="2" t="e">
        <f t="shared" si="3"/>
        <v>#DIV/0!</v>
      </c>
      <c r="P59" s="2" t="e">
        <f t="shared" si="4"/>
        <v>#DIV/0!</v>
      </c>
      <c r="Q59" s="2">
        <v>0</v>
      </c>
      <c r="R59" s="2">
        <f>VLOOKUP(A59,[1]TDSheet!$A:$S,19,0)</f>
        <v>0</v>
      </c>
      <c r="S59" s="2">
        <f>VLOOKUP(A59,[1]TDSheet!$A:$L,12,0)</f>
        <v>0</v>
      </c>
      <c r="T59" s="14" t="s">
        <v>75</v>
      </c>
      <c r="U59" s="2">
        <f t="shared" si="5"/>
        <v>80</v>
      </c>
    </row>
    <row r="60" spans="1:21" ht="11.45" customHeight="1" x14ac:dyDescent="0.2">
      <c r="A60" s="21" t="s">
        <v>79</v>
      </c>
      <c r="B60" s="7" t="s">
        <v>9</v>
      </c>
      <c r="G60" s="9">
        <v>1</v>
      </c>
      <c r="M60" s="2">
        <f>50*0.9</f>
        <v>45</v>
      </c>
      <c r="U60" s="2">
        <f t="shared" si="5"/>
        <v>45</v>
      </c>
    </row>
    <row r="61" spans="1:21" ht="11.45" customHeight="1" x14ac:dyDescent="0.2">
      <c r="A61" s="21" t="s">
        <v>80</v>
      </c>
      <c r="B61" s="7" t="s">
        <v>9</v>
      </c>
      <c r="G61" s="9">
        <v>1</v>
      </c>
      <c r="M61" s="2">
        <f>50*0.9</f>
        <v>45</v>
      </c>
      <c r="U61" s="2">
        <f t="shared" si="5"/>
        <v>45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2023-09-21T08:50:12Z</dcterms:modified>
</cp:coreProperties>
</file>