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060" windowHeight="1203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11.09.2023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06.09.2023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45180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4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1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1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24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19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29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9" t="n"/>
      <c r="Y77" s="329" t="n"/>
    </row>
    <row r="78" ht="27" customHeight="1">
      <c r="A78" s="64" t="inlineStr">
        <is>
          <t>SU003037</t>
        </is>
      </c>
      <c r="B78" s="64" t="inlineStr">
        <is>
          <t>P003575</t>
        </is>
      </c>
      <c r="C78" s="37" t="n">
        <v>4301020258</v>
      </c>
      <c r="D78" s="324" t="n">
        <v>4680115882775</v>
      </c>
      <c r="E78" s="636" t="n"/>
      <c r="F78" s="668" t="n">
        <v>0.3</v>
      </c>
      <c r="G78" s="38" t="n">
        <v>8</v>
      </c>
      <c r="H78" s="668" t="n">
        <v>2.4</v>
      </c>
      <c r="I78" s="668" t="n">
        <v>2.5</v>
      </c>
      <c r="J78" s="38" t="n">
        <v>234</v>
      </c>
      <c r="K78" s="39" t="inlineStr">
        <is>
          <t>СК3</t>
        </is>
      </c>
      <c r="L78" s="38" t="n">
        <v>50</v>
      </c>
      <c r="M78" s="707" t="inlineStr">
        <is>
          <t>Ветчины «Сливушка с индейкой» Фикс.вес 0,3 П/а ТМ «Вязанка»</t>
        </is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IFERROR(IF(V78=0,"",ROUNDUP(V78/H78,0)*0.00502),"")</f>
        <v/>
      </c>
      <c r="X78" s="69" t="inlineStr"/>
      <c r="Y78" s="70" t="inlineStr">
        <is>
          <t>Новинка</t>
        </is>
      </c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24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24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24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6" t="n"/>
      <c r="F82" s="668" t="n">
        <v>0.4</v>
      </c>
      <c r="G82" s="38" t="n">
        <v>6</v>
      </c>
      <c r="H82" s="668" t="n">
        <v>2.4</v>
      </c>
      <c r="I82" s="668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6" t="n"/>
      <c r="F83" s="668" t="n">
        <v>0.5</v>
      </c>
      <c r="G83" s="38" t="n">
        <v>6</v>
      </c>
      <c r="H83" s="668" t="n">
        <v>3</v>
      </c>
      <c r="I83" s="668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HYPERLINK("https://abi.ru/products/Охлажденные/Вязанка/Вязанка/Ветчины/P003164/","Ветчины Столичная Вязанка Фикс.вес 0,5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1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кор</t>
        </is>
      </c>
      <c r="U84" s="675">
        <f>IFERROR(U78/H78,"0")+IFERROR(U79/H79,"0")+IFERROR(U80/H80,"0")+IFERROR(U81/H81,"0")+IFERROR(U82/H82,"0")+IFERROR(U83/H83,"0")</f>
        <v/>
      </c>
      <c r="V84" s="675">
        <f>IFERROR(V78/H78,"0")+IFERROR(V79/H79,"0")+IFERROR(V80/H80,"0")+IFERROR(V81/H81,"0")+IFERROR(V82/H82,"0")+IFERROR(V83/H83,"0")</f>
        <v/>
      </c>
      <c r="W84" s="675">
        <f>IFERROR(IF(W78="",0,W78),"0")+IFERROR(IF(W79="",0,W79),"0")+IFERROR(IF(W80="",0,W80),"0")+IFERROR(IF(W81="",0,W81),"0")+IFERROR(IF(W82="",0,W82),"0")+IFERROR(IF(W83="",0,W83),"0")</f>
        <v/>
      </c>
      <c r="X84" s="676" t="n"/>
      <c r="Y84" s="676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кг</t>
        </is>
      </c>
      <c r="U85" s="675">
        <f>IFERROR(SUM(U78:U83),"0")</f>
        <v/>
      </c>
      <c r="V85" s="675">
        <f>IFERROR(SUM(V78:V83),"0")</f>
        <v/>
      </c>
      <c r="W85" s="43" t="n"/>
      <c r="X85" s="676" t="n"/>
      <c r="Y85" s="676" t="n"/>
    </row>
    <row r="86" ht="14.25" customHeight="1">
      <c r="A86" s="329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9" t="n"/>
      <c r="Y86" s="329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6" t="n"/>
      <c r="F87" s="668" t="n">
        <v>0.9</v>
      </c>
      <c r="G87" s="38" t="n">
        <v>10</v>
      </c>
      <c r="H87" s="668" t="n">
        <v>9</v>
      </c>
      <c r="I87" s="668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6" t="n"/>
      <c r="F88" s="668" t="n">
        <v>0.7</v>
      </c>
      <c r="G88" s="38" t="n">
        <v>6</v>
      </c>
      <c r="H88" s="668" t="n">
        <v>4.2</v>
      </c>
      <c r="I88" s="668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6" t="n"/>
      <c r="F91" s="668" t="n">
        <v>0.9</v>
      </c>
      <c r="G91" s="38" t="n">
        <v>10</v>
      </c>
      <c r="H91" s="668" t="n">
        <v>9</v>
      </c>
      <c r="I91" s="668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6" t="n"/>
      <c r="F92" s="668" t="n">
        <v>0.35</v>
      </c>
      <c r="G92" s="38" t="n">
        <v>8</v>
      </c>
      <c r="H92" s="668" t="n">
        <v>2.8</v>
      </c>
      <c r="I92" s="668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6" t="n"/>
      <c r="F95" s="668" t="n">
        <v>0.35</v>
      </c>
      <c r="G95" s="38" t="n">
        <v>8</v>
      </c>
      <c r="H95" s="668" t="n">
        <v>2.8</v>
      </c>
      <c r="I95" s="668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19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кор</t>
        </is>
      </c>
      <c r="U96" s="675">
        <f>IFERROR(U87/H87,"0")+IFERROR(U88/H88,"0")+IFERROR(U89/H89,"0")+IFERROR(U90/H90,"0")+IFERROR(U91/H91,"0")+IFERROR(U92/H92,"0")+IFERROR(U93/H93,"0")+IFERROR(U94/H94,"0")+IFERROR(U95/H95,"0")</f>
        <v/>
      </c>
      <c r="V96" s="675">
        <f>IFERROR(V87/H87,"0")+IFERROR(V88/H88,"0")+IFERROR(V89/H89,"0")+IFERROR(V90/H90,"0")+IFERROR(V91/H91,"0")+IFERROR(V92/H92,"0")+IFERROR(V93/H93,"0")+IFERROR(V94/H94,"0")+IFERROR(V95/H95,"0")</f>
        <v/>
      </c>
      <c r="W96" s="675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6" t="n"/>
      <c r="Y96" s="676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кг</t>
        </is>
      </c>
      <c r="U97" s="675">
        <f>IFERROR(SUM(U87:U95),"0")</f>
        <v/>
      </c>
      <c r="V97" s="675">
        <f>IFERROR(SUM(V87:V95),"0")</f>
        <v/>
      </c>
      <c r="W97" s="43" t="n"/>
      <c r="X97" s="676" t="n"/>
      <c r="Y97" s="676" t="n"/>
    </row>
    <row r="98" ht="14.25" customHeight="1">
      <c r="A98" s="329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9" t="n"/>
      <c r="Y98" s="329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6" t="n"/>
      <c r="F99" s="668" t="n">
        <v>0.3</v>
      </c>
      <c r="G99" s="38" t="n">
        <v>6</v>
      </c>
      <c r="H99" s="668" t="n">
        <v>1.8</v>
      </c>
      <c r="I99" s="668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2" t="inlineStr">
        <is>
          <t>Сосиски «Сливушки с сыром» ф/в 0,3 п/а ТМ «Вязанка»</t>
        </is>
      </c>
      <c r="N99" s="670" t="n"/>
      <c r="O99" s="670" t="n"/>
      <c r="P99" s="670" t="n"/>
      <c r="Q99" s="636" t="n"/>
      <c r="R99" s="40" t="inlineStr">
        <is>
          <t>15.09.2023</t>
        </is>
      </c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24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25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180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19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IFERROR(U99/H99,"0")+IFERROR(U100/H100,"0")+IFERROR(U101/H101,"0")+IFERROR(U102/H102,"0")+IFERROR(U103/H103,"0")+IFERROR(U104/H104,"0")+IFERROR(U105/H105,"0")+IFERROR(U106/H106,"0")</f>
        <v/>
      </c>
      <c r="V107" s="675">
        <f>IFERROR(V99/H99,"0")+IFERROR(V100/H100,"0")+IFERROR(V101/H101,"0")+IFERROR(V102/H102,"0")+IFERROR(V103/H103,"0")+IFERROR(V104/H104,"0")+IFERROR(V105/H105,"0")+IFERROR(V106/H106,"0")</f>
        <v/>
      </c>
      <c r="W107" s="675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IFERROR(SUM(U99:U106),"0")</f>
        <v/>
      </c>
      <c r="V108" s="675">
        <f>IFERROR(SUM(V99:V106),"0")</f>
        <v/>
      </c>
      <c r="W108" s="43" t="n"/>
      <c r="X108" s="676" t="n"/>
      <c r="Y108" s="676" t="n"/>
    </row>
    <row r="109" ht="14.25" customHeight="1">
      <c r="A109" s="329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9" t="n"/>
      <c r="Y109" s="329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6" t="n"/>
      <c r="F110" s="668" t="n">
        <v>0.33</v>
      </c>
      <c r="G110" s="38" t="n">
        <v>6</v>
      </c>
      <c r="H110" s="668" t="n">
        <v>1.98</v>
      </c>
      <c r="I110" s="668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30" t="inlineStr">
        <is>
          <t>Сардельки «Сливушки с сыром #минидельки» ф/в 0,33 айпил ТМ «Вязанка»</t>
        </is>
      </c>
      <c r="N110" s="670" t="n"/>
      <c r="O110" s="670" t="n"/>
      <c r="P110" s="670" t="n"/>
      <c r="Q110" s="636" t="n"/>
      <c r="R110" s="40" t="inlineStr">
        <is>
          <t>15.09.2023</t>
        </is>
      </c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6" t="n"/>
      <c r="F114" s="668" t="n">
        <v>0.4</v>
      </c>
      <c r="G114" s="38" t="n">
        <v>6</v>
      </c>
      <c r="H114" s="668" t="n">
        <v>2.4</v>
      </c>
      <c r="I114" s="668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4" t="inlineStr">
        <is>
          <t>Сардельки «Филейские» Фикс.вес 0,4 NDX мгс ТМ «Вязанка»</t>
        </is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1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кор</t>
        </is>
      </c>
      <c r="U115" s="675">
        <f>IFERROR(U110/H110,"0")+IFERROR(U111/H111,"0")+IFERROR(U112/H112,"0")+IFERROR(U113/H113,"0")+IFERROR(U114/H114,"0")</f>
        <v/>
      </c>
      <c r="V115" s="675">
        <f>IFERROR(V110/H110,"0")+IFERROR(V111/H111,"0")+IFERROR(V112/H112,"0")+IFERROR(V113/H113,"0")+IFERROR(V114/H114,"0")</f>
        <v/>
      </c>
      <c r="W115" s="675">
        <f>IFERROR(IF(W110="",0,W110),"0")+IFERROR(IF(W111="",0,W111),"0")+IFERROR(IF(W112="",0,W112),"0")+IFERROR(IF(W113="",0,W113),"0")+IFERROR(IF(W114="",0,W114),"0")</f>
        <v/>
      </c>
      <c r="X115" s="676" t="n"/>
      <c r="Y115" s="67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кг</t>
        </is>
      </c>
      <c r="U116" s="675">
        <f>IFERROR(SUM(U110:U114),"0")</f>
        <v/>
      </c>
      <c r="V116" s="675">
        <f>IFERROR(SUM(V110:V114),"0")</f>
        <v/>
      </c>
      <c r="W116" s="43" t="n"/>
      <c r="X116" s="676" t="n"/>
      <c r="Y116" s="676" t="n"/>
    </row>
    <row r="117" ht="16.5" customHeight="1">
      <c r="A117" s="328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8" t="n"/>
      <c r="Y117" s="328" t="n"/>
    </row>
    <row r="118" ht="14.25" customHeight="1">
      <c r="A118" s="329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9" t="n"/>
      <c r="Y118" s="329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6" t="n"/>
      <c r="F119" s="668" t="n">
        <v>1.35</v>
      </c>
      <c r="G119" s="38" t="n">
        <v>6</v>
      </c>
      <c r="H119" s="668" t="n">
        <v>8.1</v>
      </c>
      <c r="I119" s="668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35</v>
      </c>
      <c r="V119" s="672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6" t="n"/>
      <c r="F120" s="668" t="n">
        <v>0.33</v>
      </c>
      <c r="G120" s="38" t="n">
        <v>6</v>
      </c>
      <c r="H120" s="668" t="n">
        <v>1.98</v>
      </c>
      <c r="I120" s="668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6" t="n"/>
      <c r="F121" s="668" t="n">
        <v>0.45</v>
      </c>
      <c r="G121" s="38" t="n">
        <v>6</v>
      </c>
      <c r="H121" s="668" t="n">
        <v>2.7</v>
      </c>
      <c r="I121" s="668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193.5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6" t="n"/>
      <c r="F122" s="668" t="n">
        <v>0.67</v>
      </c>
      <c r="G122" s="38" t="n">
        <v>4</v>
      </c>
      <c r="H122" s="668" t="n">
        <v>2.68</v>
      </c>
      <c r="I122" s="668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1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кор</t>
        </is>
      </c>
      <c r="U123" s="675">
        <f>IFERROR(U119/H119,"0")+IFERROR(U120/H120,"0")+IFERROR(U121/H121,"0")+IFERROR(U122/H122,"0")</f>
        <v/>
      </c>
      <c r="V123" s="675">
        <f>IFERROR(V119/H119,"0")+IFERROR(V120/H120,"0")+IFERROR(V121/H121,"0")+IFERROR(V122/H122,"0")</f>
        <v/>
      </c>
      <c r="W123" s="675">
        <f>IFERROR(IF(W119="",0,W119),"0")+IFERROR(IF(W120="",0,W120),"0")+IFERROR(IF(W121="",0,W121),"0")+IFERROR(IF(W122="",0,W122),"0")</f>
        <v/>
      </c>
      <c r="X123" s="676" t="n"/>
      <c r="Y123" s="676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кг</t>
        </is>
      </c>
      <c r="U124" s="675">
        <f>IFERROR(SUM(U119:U122),"0")</f>
        <v/>
      </c>
      <c r="V124" s="675">
        <f>IFERROR(SUM(V119:V122),"0")</f>
        <v/>
      </c>
      <c r="W124" s="43" t="n"/>
      <c r="X124" s="676" t="n"/>
      <c r="Y124" s="676" t="n"/>
    </row>
    <row r="125" ht="27.75" customHeight="1">
      <c r="A125" s="340" t="inlineStr">
        <is>
          <t>Стародворье</t>
        </is>
      </c>
      <c r="B125" s="667" t="n"/>
      <c r="C125" s="667" t="n"/>
      <c r="D125" s="667" t="n"/>
      <c r="E125" s="667" t="n"/>
      <c r="F125" s="667" t="n"/>
      <c r="G125" s="667" t="n"/>
      <c r="H125" s="667" t="n"/>
      <c r="I125" s="667" t="n"/>
      <c r="J125" s="667" t="n"/>
      <c r="K125" s="667" t="n"/>
      <c r="L125" s="667" t="n"/>
      <c r="M125" s="667" t="n"/>
      <c r="N125" s="667" t="n"/>
      <c r="O125" s="667" t="n"/>
      <c r="P125" s="667" t="n"/>
      <c r="Q125" s="667" t="n"/>
      <c r="R125" s="667" t="n"/>
      <c r="S125" s="667" t="n"/>
      <c r="T125" s="667" t="n"/>
      <c r="U125" s="667" t="n"/>
      <c r="V125" s="667" t="n"/>
      <c r="W125" s="667" t="n"/>
      <c r="X125" s="55" t="n"/>
      <c r="Y125" s="55" t="n"/>
    </row>
    <row r="126" ht="16.5" customHeight="1">
      <c r="A126" s="328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8" t="n"/>
      <c r="Y126" s="328" t="n"/>
    </row>
    <row r="127" ht="14.25" customHeight="1">
      <c r="A127" s="329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9" t="n"/>
      <c r="Y127" s="329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6" t="n"/>
      <c r="F130" s="668" t="n">
        <v>1.4</v>
      </c>
      <c r="G130" s="38" t="n">
        <v>8</v>
      </c>
      <c r="H130" s="668" t="n">
        <v>11.2</v>
      </c>
      <c r="I130" s="668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19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кор</t>
        </is>
      </c>
      <c r="U131" s="675">
        <f>IFERROR(U128/H128,"0")+IFERROR(U129/H129,"0")+IFERROR(U130/H130,"0")</f>
        <v/>
      </c>
      <c r="V131" s="675">
        <f>IFERROR(V128/H128,"0")+IFERROR(V129/H129,"0")+IFERROR(V130/H130,"0")</f>
        <v/>
      </c>
      <c r="W131" s="675">
        <f>IFERROR(IF(W128="",0,W128),"0")+IFERROR(IF(W129="",0,W129),"0")+IFERROR(IF(W130="",0,W130),"0")</f>
        <v/>
      </c>
      <c r="X131" s="676" t="n"/>
      <c r="Y131" s="676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кг</t>
        </is>
      </c>
      <c r="U132" s="675">
        <f>IFERROR(SUM(U128:U130),"0")</f>
        <v/>
      </c>
      <c r="V132" s="675">
        <f>IFERROR(SUM(V128:V130),"0")</f>
        <v/>
      </c>
      <c r="W132" s="43" t="n"/>
      <c r="X132" s="676" t="n"/>
      <c r="Y132" s="676" t="n"/>
    </row>
    <row r="133" ht="16.5" customHeight="1">
      <c r="A133" s="328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8" t="n"/>
      <c r="Y133" s="328" t="n"/>
    </row>
    <row r="134" ht="14.25" customHeight="1">
      <c r="A134" s="329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9" t="n"/>
      <c r="Y134" s="329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6" t="n"/>
      <c r="F138" s="668" t="n">
        <v>0.35</v>
      </c>
      <c r="G138" s="38" t="n">
        <v>6</v>
      </c>
      <c r="H138" s="668" t="n">
        <v>2.1</v>
      </c>
      <c r="I138" s="668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6" t="n"/>
      <c r="F139" s="668" t="n">
        <v>0.4</v>
      </c>
      <c r="G139" s="38" t="n">
        <v>6</v>
      </c>
      <c r="H139" s="668" t="n">
        <v>2.4</v>
      </c>
      <c r="I139" s="668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6" t="n"/>
      <c r="F142" s="668" t="n">
        <v>0.4</v>
      </c>
      <c r="G142" s="38" t="n">
        <v>6</v>
      </c>
      <c r="H142" s="668" t="n">
        <v>2.4</v>
      </c>
      <c r="I142" s="668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19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кор</t>
        </is>
      </c>
      <c r="U143" s="675">
        <f>IFERROR(U135/H135,"0")+IFERROR(U136/H136,"0")+IFERROR(U137/H137,"0")+IFERROR(U138/H138,"0")+IFERROR(U139/H139,"0")+IFERROR(U140/H140,"0")+IFERROR(U141/H141,"0")+IFERROR(U142/H142,"0")</f>
        <v/>
      </c>
      <c r="V143" s="675">
        <f>IFERROR(V135/H135,"0")+IFERROR(V136/H136,"0")+IFERROR(V137/H137,"0")+IFERROR(V138/H138,"0")+IFERROR(V139/H139,"0")+IFERROR(V140/H140,"0")+IFERROR(V141/H141,"0")+IFERROR(V142/H142,"0")</f>
        <v/>
      </c>
      <c r="W143" s="675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6" t="n"/>
      <c r="Y143" s="676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кг</t>
        </is>
      </c>
      <c r="U144" s="675">
        <f>IFERROR(SUM(U135:U142),"0")</f>
        <v/>
      </c>
      <c r="V144" s="675">
        <f>IFERROR(SUM(V135:V142),"0")</f>
        <v/>
      </c>
      <c r="W144" s="43" t="n"/>
      <c r="X144" s="676" t="n"/>
      <c r="Y144" s="676" t="n"/>
    </row>
    <row r="145" ht="16.5" customHeight="1">
      <c r="A145" s="328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8" t="n"/>
      <c r="Y145" s="328" t="n"/>
    </row>
    <row r="146" ht="14.25" customHeight="1">
      <c r="A146" s="329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9" t="n"/>
      <c r="Y146" s="329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6" t="n"/>
      <c r="F147" s="668" t="n">
        <v>1.35</v>
      </c>
      <c r="G147" s="38" t="n">
        <v>8</v>
      </c>
      <c r="H147" s="668" t="n">
        <v>10.8</v>
      </c>
      <c r="I147" s="668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6" t="n"/>
      <c r="F148" s="668" t="n">
        <v>0.45</v>
      </c>
      <c r="G148" s="38" t="n">
        <v>6</v>
      </c>
      <c r="H148" s="668" t="n">
        <v>2.7</v>
      </c>
      <c r="I148" s="668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1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кор</t>
        </is>
      </c>
      <c r="U149" s="675">
        <f>IFERROR(U147/H147,"0")+IFERROR(U148/H148,"0")</f>
        <v/>
      </c>
      <c r="V149" s="675">
        <f>IFERROR(V147/H147,"0")+IFERROR(V148/H148,"0")</f>
        <v/>
      </c>
      <c r="W149" s="675">
        <f>IFERROR(IF(W147="",0,W147),"0")+IFERROR(IF(W148="",0,W148),"0")</f>
        <v/>
      </c>
      <c r="X149" s="676" t="n"/>
      <c r="Y149" s="676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кг</t>
        </is>
      </c>
      <c r="U150" s="675">
        <f>IFERROR(SUM(U147:U148),"0")</f>
        <v/>
      </c>
      <c r="V150" s="675">
        <f>IFERROR(SUM(V147:V148),"0")</f>
        <v/>
      </c>
      <c r="W150" s="43" t="n"/>
      <c r="X150" s="676" t="n"/>
      <c r="Y150" s="676" t="n"/>
    </row>
    <row r="151" ht="14.25" customHeight="1">
      <c r="A151" s="329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9" t="n"/>
      <c r="Y151" s="329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6" t="n"/>
      <c r="F152" s="668" t="n">
        <v>1.35</v>
      </c>
      <c r="G152" s="38" t="n">
        <v>8</v>
      </c>
      <c r="H152" s="668" t="n">
        <v>10.8</v>
      </c>
      <c r="I152" s="668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2" t="inlineStr">
        <is>
          <t>Ветчина «Сочинка с сочным окороком» Весовой п/а ТМ «Стародворье»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6" t="n"/>
      <c r="F153" s="668" t="n">
        <v>0.35</v>
      </c>
      <c r="G153" s="38" t="n">
        <v>6</v>
      </c>
      <c r="H153" s="668" t="n">
        <v>2.1</v>
      </c>
      <c r="I153" s="668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кор</t>
        </is>
      </c>
      <c r="U154" s="675">
        <f>IFERROR(U152/H152,"0")+IFERROR(U153/H153,"0")</f>
        <v/>
      </c>
      <c r="V154" s="675">
        <f>IFERROR(V152/H152,"0")+IFERROR(V153/H153,"0")</f>
        <v/>
      </c>
      <c r="W154" s="675">
        <f>IFERROR(IF(W152="",0,W152),"0")+IFERROR(IF(W153="",0,W153),"0")</f>
        <v/>
      </c>
      <c r="X154" s="676" t="n"/>
      <c r="Y154" s="67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кг</t>
        </is>
      </c>
      <c r="U155" s="675">
        <f>IFERROR(SUM(U152:U153),"0")</f>
        <v/>
      </c>
      <c r="V155" s="675">
        <f>IFERROR(SUM(V152:V153),"0")</f>
        <v/>
      </c>
      <c r="W155" s="43" t="n"/>
      <c r="X155" s="676" t="n"/>
      <c r="Y155" s="676" t="n"/>
    </row>
    <row r="156" ht="14.25" customHeight="1">
      <c r="A156" s="329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9" t="n"/>
      <c r="Y156" s="329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72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72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19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IFERROR(U157/H157,"0")+IFERROR(U158/H158,"0")+IFERROR(U159/H159,"0")+IFERROR(U160/H160,"0")</f>
        <v/>
      </c>
      <c r="V161" s="675">
        <f>IFERROR(V157/H157,"0")+IFERROR(V158/H158,"0")+IFERROR(V159/H159,"0")+IFERROR(V160/H160,"0")</f>
        <v/>
      </c>
      <c r="W161" s="675">
        <f>IFERROR(IF(W157="",0,W157),"0")+IFERROR(IF(W158="",0,W158),"0")+IFERROR(IF(W159="",0,W159),"0")+IFERROR(IF(W160="",0,W160),"0")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IFERROR(SUM(U157:U160),"0")</f>
        <v/>
      </c>
      <c r="V162" s="675">
        <f>IFERROR(SUM(V157:V160),"0")</f>
        <v/>
      </c>
      <c r="W162" s="43" t="n"/>
      <c r="X162" s="676" t="n"/>
      <c r="Y162" s="676" t="n"/>
    </row>
    <row r="163" ht="14.25" customHeight="1">
      <c r="A163" s="329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9" t="n"/>
      <c r="Y163" s="329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6" t="n"/>
      <c r="F164" s="668" t="n">
        <v>1</v>
      </c>
      <c r="G164" s="38" t="n">
        <v>4</v>
      </c>
      <c r="H164" s="668" t="n">
        <v>4</v>
      </c>
      <c r="I164" s="668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P003404</t>
        </is>
      </c>
      <c r="C165" s="37" t="n">
        <v>4301051470</v>
      </c>
      <c r="D165" s="324" t="n">
        <v>4680115880573</v>
      </c>
      <c r="E165" s="636" t="n"/>
      <c r="F165" s="668" t="n">
        <v>1.3</v>
      </c>
      <c r="G165" s="38" t="n">
        <v>6</v>
      </c>
      <c r="H165" s="668" t="n">
        <v>7.8</v>
      </c>
      <c r="I165" s="668" t="n">
        <v>8.364000000000001</v>
      </c>
      <c r="J165" s="38" t="n">
        <v>56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HYPERLINK("https://abi.ru/products/Охлажденные/Стародворье/Сочинка/Сосиски/P003404/","Сосиски «Сочинки» Весовой п/а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6" t="n"/>
      <c r="F166" s="668" t="n">
        <v>1.35</v>
      </c>
      <c r="G166" s="38" t="n">
        <v>6</v>
      </c>
      <c r="H166" s="668" t="n">
        <v>8.1</v>
      </c>
      <c r="I166" s="668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6" t="n"/>
      <c r="F167" s="668" t="n">
        <v>1</v>
      </c>
      <c r="G167" s="38" t="n">
        <v>4</v>
      </c>
      <c r="H167" s="668" t="n">
        <v>4</v>
      </c>
      <c r="I167" s="668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61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6" t="n"/>
      <c r="F168" s="668" t="n">
        <v>1.3</v>
      </c>
      <c r="G168" s="38" t="n">
        <v>6</v>
      </c>
      <c r="H168" s="668" t="n">
        <v>7.8</v>
      </c>
      <c r="I168" s="668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6" t="n"/>
      <c r="F169" s="668" t="n">
        <v>1.35</v>
      </c>
      <c r="G169" s="38" t="n">
        <v>6</v>
      </c>
      <c r="H169" s="668" t="n">
        <v>8.1</v>
      </c>
      <c r="I169" s="668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6" t="n"/>
      <c r="F170" s="668" t="n">
        <v>0.4</v>
      </c>
      <c r="G170" s="38" t="n">
        <v>6</v>
      </c>
      <c r="H170" s="668" t="n">
        <v>2.4</v>
      </c>
      <c r="I170" s="668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6" t="n"/>
      <c r="F171" s="668" t="n">
        <v>0.84</v>
      </c>
      <c r="G171" s="38" t="n">
        <v>4</v>
      </c>
      <c r="H171" s="668" t="n">
        <v>3.36</v>
      </c>
      <c r="I171" s="668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6" t="n"/>
      <c r="F175" s="668" t="n">
        <v>0.3</v>
      </c>
      <c r="G175" s="38" t="n">
        <v>6</v>
      </c>
      <c r="H175" s="668" t="n">
        <v>1.8</v>
      </c>
      <c r="I175" s="668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20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6" t="n"/>
      <c r="F178" s="668" t="n">
        <v>0.3</v>
      </c>
      <c r="G178" s="38" t="n">
        <v>6</v>
      </c>
      <c r="H178" s="668" t="n">
        <v>1.8</v>
      </c>
      <c r="I178" s="668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19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кор</t>
        </is>
      </c>
      <c r="U181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6" t="n"/>
      <c r="Y181" s="676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кг</t>
        </is>
      </c>
      <c r="U182" s="675">
        <f>IFERROR(SUM(U164:U180),"0")</f>
        <v/>
      </c>
      <c r="V182" s="675">
        <f>IFERROR(SUM(V164:V180),"0")</f>
        <v/>
      </c>
      <c r="W182" s="43" t="n"/>
      <c r="X182" s="676" t="n"/>
      <c r="Y182" s="676" t="n"/>
    </row>
    <row r="183" ht="14.25" customHeight="1">
      <c r="A183" s="329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9" t="n"/>
      <c r="Y183" s="329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19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кор</t>
        </is>
      </c>
      <c r="U186" s="675">
        <f>IFERROR(U184/H184,"0")+IFERROR(U185/H185,"0")</f>
        <v/>
      </c>
      <c r="V186" s="675">
        <f>IFERROR(V184/H184,"0")+IFERROR(V185/H185,"0")</f>
        <v/>
      </c>
      <c r="W186" s="675">
        <f>IFERROR(IF(W184="",0,W184),"0")+IFERROR(IF(W185="",0,W185),"0")</f>
        <v/>
      </c>
      <c r="X186" s="676" t="n"/>
      <c r="Y186" s="67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кг</t>
        </is>
      </c>
      <c r="U187" s="675">
        <f>IFERROR(SUM(U184:U185),"0")</f>
        <v/>
      </c>
      <c r="V187" s="675">
        <f>IFERROR(SUM(V184:V185),"0")</f>
        <v/>
      </c>
      <c r="W187" s="43" t="n"/>
      <c r="X187" s="676" t="n"/>
      <c r="Y187" s="676" t="n"/>
    </row>
    <row r="188" ht="16.5" customHeight="1">
      <c r="A188" s="328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8" t="n"/>
      <c r="Y188" s="328" t="n"/>
    </row>
    <row r="189" ht="14.25" customHeight="1">
      <c r="A189" s="329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9" t="n"/>
      <c r="Y189" s="329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6" t="n"/>
      <c r="F190" s="668" t="n">
        <v>0.9</v>
      </c>
      <c r="G190" s="38" t="n">
        <v>10</v>
      </c>
      <c r="H190" s="668" t="n">
        <v>9</v>
      </c>
      <c r="I190" s="668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6" t="n"/>
      <c r="F193" s="668" t="n">
        <v>0.9</v>
      </c>
      <c r="G193" s="38" t="n">
        <v>10</v>
      </c>
      <c r="H193" s="668" t="n">
        <v>9</v>
      </c>
      <c r="I193" s="668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10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19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кор</t>
        </is>
      </c>
      <c r="U205" s="675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5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5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6" t="n"/>
      <c r="Y205" s="676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кг</t>
        </is>
      </c>
      <c r="U206" s="675">
        <f>IFERROR(SUM(U190:U204),"0")</f>
        <v/>
      </c>
      <c r="V206" s="675">
        <f>IFERROR(SUM(V190:V204),"0")</f>
        <v/>
      </c>
      <c r="W206" s="43" t="n"/>
      <c r="X206" s="676" t="n"/>
      <c r="Y206" s="676" t="n"/>
    </row>
    <row r="207" ht="14.25" customHeight="1">
      <c r="A207" s="329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9" t="n"/>
      <c r="Y207" s="329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6" t="n"/>
      <c r="F208" s="668" t="n">
        <v>0.4</v>
      </c>
      <c r="G208" s="38" t="n">
        <v>10</v>
      </c>
      <c r="H208" s="668" t="n">
        <v>4</v>
      </c>
      <c r="I208" s="668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70" t="n"/>
      <c r="O208" s="670" t="n"/>
      <c r="P208" s="670" t="n"/>
      <c r="Q208" s="636" t="n"/>
      <c r="R208" s="40" t="inlineStr"/>
      <c r="S208" s="40" t="inlineStr"/>
      <c r="T208" s="41" t="inlineStr">
        <is>
          <t>кг</t>
        </is>
      </c>
      <c r="U208" s="671" t="n">
        <v>0</v>
      </c>
      <c r="V208" s="672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19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кор</t>
        </is>
      </c>
      <c r="U209" s="675">
        <f>IFERROR(U208/H208,"0")</f>
        <v/>
      </c>
      <c r="V209" s="675">
        <f>IFERROR(V208/H208,"0")</f>
        <v/>
      </c>
      <c r="W209" s="675">
        <f>IFERROR(IF(W208="",0,W208),"0")</f>
        <v/>
      </c>
      <c r="X209" s="676" t="n"/>
      <c r="Y209" s="676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кг</t>
        </is>
      </c>
      <c r="U210" s="675">
        <f>IFERROR(SUM(U208:U208),"0")</f>
        <v/>
      </c>
      <c r="V210" s="675">
        <f>IFERROR(SUM(V208:V208),"0")</f>
        <v/>
      </c>
      <c r="W210" s="43" t="n"/>
      <c r="X210" s="676" t="n"/>
      <c r="Y210" s="676" t="n"/>
    </row>
    <row r="211" ht="14.25" customHeight="1">
      <c r="A211" s="329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9" t="n"/>
      <c r="Y211" s="329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19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кор</t>
        </is>
      </c>
      <c r="U216" s="675">
        <f>IFERROR(U212/H212,"0")+IFERROR(U213/H213,"0")+IFERROR(U214/H214,"0")+IFERROR(U215/H215,"0")</f>
        <v/>
      </c>
      <c r="V216" s="675">
        <f>IFERROR(V212/H212,"0")+IFERROR(V213/H213,"0")+IFERROR(V214/H214,"0")+IFERROR(V215/H215,"0")</f>
        <v/>
      </c>
      <c r="W216" s="675">
        <f>IFERROR(IF(W212="",0,W212),"0")+IFERROR(IF(W213="",0,W213),"0")+IFERROR(IF(W214="",0,W214),"0")+IFERROR(IF(W215="",0,W215),"0")</f>
        <v/>
      </c>
      <c r="X216" s="676" t="n"/>
      <c r="Y216" s="676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кг</t>
        </is>
      </c>
      <c r="U217" s="675">
        <f>IFERROR(SUM(U212:U215),"0")</f>
        <v/>
      </c>
      <c r="V217" s="675">
        <f>IFERROR(SUM(V212:V215),"0")</f>
        <v/>
      </c>
      <c r="W217" s="43" t="n"/>
      <c r="X217" s="676" t="n"/>
      <c r="Y217" s="676" t="n"/>
    </row>
    <row r="218" ht="14.25" customHeight="1">
      <c r="A218" s="329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9" t="n"/>
      <c r="Y218" s="329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6" t="n"/>
      <c r="F219" s="668" t="n">
        <v>1.35</v>
      </c>
      <c r="G219" s="38" t="n">
        <v>6</v>
      </c>
      <c r="H219" s="668" t="n">
        <v>8.1</v>
      </c>
      <c r="I219" s="668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6" t="n"/>
      <c r="F220" s="668" t="n">
        <v>1.3</v>
      </c>
      <c r="G220" s="38" t="n">
        <v>6</v>
      </c>
      <c r="H220" s="668" t="n">
        <v>7.8</v>
      </c>
      <c r="I220" s="668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6" t="n"/>
      <c r="F221" s="668" t="n">
        <v>1.35</v>
      </c>
      <c r="G221" s="38" t="n">
        <v>6</v>
      </c>
      <c r="H221" s="668" t="n">
        <v>8.1</v>
      </c>
      <c r="I221" s="668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6" t="n"/>
      <c r="F222" s="668" t="n">
        <v>0.6</v>
      </c>
      <c r="G222" s="38" t="n">
        <v>6</v>
      </c>
      <c r="H222" s="668" t="n">
        <v>3.6</v>
      </c>
      <c r="I222" s="668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1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кор</t>
        </is>
      </c>
      <c r="U225" s="675">
        <f>IFERROR(U219/H219,"0")+IFERROR(U220/H220,"0")+IFERROR(U221/H221,"0")+IFERROR(U222/H222,"0")+IFERROR(U223/H223,"0")+IFERROR(U224/H224,"0")</f>
        <v/>
      </c>
      <c r="V225" s="675">
        <f>IFERROR(V219/H219,"0")+IFERROR(V220/H220,"0")+IFERROR(V221/H221,"0")+IFERROR(V222/H222,"0")+IFERROR(V223/H223,"0")+IFERROR(V224/H224,"0")</f>
        <v/>
      </c>
      <c r="W225" s="675">
        <f>IFERROR(IF(W219="",0,W219),"0")+IFERROR(IF(W220="",0,W220),"0")+IFERROR(IF(W221="",0,W221),"0")+IFERROR(IF(W222="",0,W222),"0")+IFERROR(IF(W223="",0,W223),"0")+IFERROR(IF(W224="",0,W224),"0")</f>
        <v/>
      </c>
      <c r="X225" s="676" t="n"/>
      <c r="Y225" s="676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кг</t>
        </is>
      </c>
      <c r="U226" s="675">
        <f>IFERROR(SUM(U219:U224),"0")</f>
        <v/>
      </c>
      <c r="V226" s="675">
        <f>IFERROR(SUM(V219:V224),"0")</f>
        <v/>
      </c>
      <c r="W226" s="43" t="n"/>
      <c r="X226" s="676" t="n"/>
      <c r="Y226" s="676" t="n"/>
    </row>
    <row r="227" ht="14.25" customHeight="1">
      <c r="A227" s="329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9" t="n"/>
      <c r="Y227" s="329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6" t="n"/>
      <c r="F228" s="668" t="n">
        <v>1.4</v>
      </c>
      <c r="G228" s="38" t="n">
        <v>6</v>
      </c>
      <c r="H228" s="668" t="n">
        <v>8.4</v>
      </c>
      <c r="I228" s="668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6" t="n"/>
      <c r="F229" s="668" t="n">
        <v>1.3</v>
      </c>
      <c r="G229" s="38" t="n">
        <v>6</v>
      </c>
      <c r="H229" s="668" t="n">
        <v>7.8</v>
      </c>
      <c r="I229" s="668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90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6" t="n"/>
      <c r="F230" s="668" t="n">
        <v>1.4</v>
      </c>
      <c r="G230" s="38" t="n">
        <v>6</v>
      </c>
      <c r="H230" s="668" t="n">
        <v>8.4</v>
      </c>
      <c r="I230" s="668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6" t="n"/>
      <c r="F231" s="668" t="n">
        <v>1</v>
      </c>
      <c r="G231" s="38" t="n">
        <v>4</v>
      </c>
      <c r="H231" s="668" t="n">
        <v>4</v>
      </c>
      <c r="I231" s="668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6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19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кор</t>
        </is>
      </c>
      <c r="U232" s="675">
        <f>IFERROR(U228/H228,"0")+IFERROR(U229/H229,"0")+IFERROR(U230/H230,"0")+IFERROR(U231/H231,"0")</f>
        <v/>
      </c>
      <c r="V232" s="675">
        <f>IFERROR(V228/H228,"0")+IFERROR(V229/H229,"0")+IFERROR(V230/H230,"0")+IFERROR(V231/H231,"0")</f>
        <v/>
      </c>
      <c r="W232" s="675">
        <f>IFERROR(IF(W228="",0,W228),"0")+IFERROR(IF(W229="",0,W229),"0")+IFERROR(IF(W230="",0,W230),"0")+IFERROR(IF(W231="",0,W231),"0")</f>
        <v/>
      </c>
      <c r="X232" s="676" t="n"/>
      <c r="Y232" s="676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кг</t>
        </is>
      </c>
      <c r="U233" s="675">
        <f>IFERROR(SUM(U228:U231),"0")</f>
        <v/>
      </c>
      <c r="V233" s="675">
        <f>IFERROR(SUM(V228:V231),"0")</f>
        <v/>
      </c>
      <c r="W233" s="43" t="n"/>
      <c r="X233" s="676" t="n"/>
      <c r="Y233" s="676" t="n"/>
    </row>
    <row r="234" ht="14.25" customHeight="1">
      <c r="A234" s="329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9" t="n"/>
      <c r="Y234" s="329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Княжеская Бордо Весовые б/о терм/п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Салями Охотничья Бордо Весовые б/о терм/п 180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6" t="n"/>
      <c r="F237" s="668" t="n">
        <v>0.17</v>
      </c>
      <c r="G237" s="38" t="n">
        <v>15</v>
      </c>
      <c r="H237" s="668" t="n">
        <v>2.55</v>
      </c>
      <c r="I237" s="668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19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кор</t>
        </is>
      </c>
      <c r="U238" s="675">
        <f>IFERROR(U235/H235,"0")+IFERROR(U236/H236,"0")+IFERROR(U237/H237,"0")</f>
        <v/>
      </c>
      <c r="V238" s="675">
        <f>IFERROR(V235/H235,"0")+IFERROR(V236/H236,"0")+IFERROR(V237/H237,"0")</f>
        <v/>
      </c>
      <c r="W238" s="675">
        <f>IFERROR(IF(W235="",0,W235),"0")+IFERROR(IF(W236="",0,W236),"0")+IFERROR(IF(W237="",0,W237),"0")</f>
        <v/>
      </c>
      <c r="X238" s="676" t="n"/>
      <c r="Y238" s="676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кг</t>
        </is>
      </c>
      <c r="U239" s="675">
        <f>IFERROR(SUM(U235:U237),"0")</f>
        <v/>
      </c>
      <c r="V239" s="675">
        <f>IFERROR(SUM(V235:V237),"0")</f>
        <v/>
      </c>
      <c r="W239" s="43" t="n"/>
      <c r="X239" s="676" t="n"/>
      <c r="Y239" s="676" t="n"/>
    </row>
    <row r="240" ht="14.25" customHeight="1">
      <c r="A240" s="329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9" t="n"/>
      <c r="Y240" s="329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19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IFERROR(U241/H241,"0")+IFERROR(U242/H242,"0")+IFERROR(U243/H243,"0")</f>
        <v/>
      </c>
      <c r="V244" s="675">
        <f>IFERROR(V241/H241,"0")+IFERROR(V242/H242,"0")+IFERROR(V243/H243,"0")</f>
        <v/>
      </c>
      <c r="W244" s="675">
        <f>IFERROR(IF(W241="",0,W241),"0")+IFERROR(IF(W242="",0,W242),"0")+IFERROR(IF(W243="",0,W243),"0")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IFERROR(SUM(U241:U243),"0")</f>
        <v/>
      </c>
      <c r="V245" s="675">
        <f>IFERROR(SUM(V241:V243),"0")</f>
        <v/>
      </c>
      <c r="W245" s="43" t="n"/>
      <c r="X245" s="676" t="n"/>
      <c r="Y245" s="676" t="n"/>
    </row>
    <row r="246" ht="16.5" customHeight="1">
      <c r="A246" s="328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8" t="n"/>
      <c r="Y246" s="328" t="n"/>
    </row>
    <row r="247" ht="14.25" customHeight="1">
      <c r="A247" s="329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9" t="n"/>
      <c r="Y247" s="329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P001799</t>
        </is>
      </c>
      <c r="C251" s="37" t="n">
        <v>4301011322</v>
      </c>
      <c r="D251" s="324" t="n">
        <v>4607091387452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СК3</t>
        </is>
      </c>
      <c r="L251" s="38" t="n">
        <v>55</v>
      </c>
      <c r="M251" s="81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1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кор</t>
        </is>
      </c>
      <c r="U255" s="675">
        <f>IFERROR(U248/H248,"0")+IFERROR(U249/H249,"0")+IFERROR(U250/H250,"0")+IFERROR(U251/H251,"0")+IFERROR(U252/H252,"0")+IFERROR(U253/H253,"0")+IFERROR(U254/H254,"0")</f>
        <v/>
      </c>
      <c r="V255" s="675">
        <f>IFERROR(V248/H248,"0")+IFERROR(V249/H249,"0")+IFERROR(V250/H250,"0")+IFERROR(V251/H251,"0")+IFERROR(V252/H252,"0")+IFERROR(V253/H253,"0")+IFERROR(V254/H254,"0")</f>
        <v/>
      </c>
      <c r="W255" s="675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6" t="n"/>
      <c r="Y255" s="676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кг</t>
        </is>
      </c>
      <c r="U256" s="675">
        <f>IFERROR(SUM(U248:U254),"0")</f>
        <v/>
      </c>
      <c r="V256" s="675">
        <f>IFERROR(SUM(V248:V254),"0")</f>
        <v/>
      </c>
      <c r="W256" s="43" t="n"/>
      <c r="X256" s="676" t="n"/>
      <c r="Y256" s="676" t="n"/>
    </row>
    <row r="257" ht="14.25" customHeight="1">
      <c r="A257" s="329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9" t="n"/>
      <c r="Y257" s="329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6" t="n"/>
      <c r="F258" s="668" t="n">
        <v>0.73</v>
      </c>
      <c r="G258" s="38" t="n">
        <v>6</v>
      </c>
      <c r="H258" s="668" t="n">
        <v>4.38</v>
      </c>
      <c r="I258" s="668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6" t="n"/>
      <c r="F259" s="668" t="n">
        <v>0.7</v>
      </c>
      <c r="G259" s="38" t="n">
        <v>4</v>
      </c>
      <c r="H259" s="668" t="n">
        <v>2.8</v>
      </c>
      <c r="I259" s="668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1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IFERROR(U258/H258,"0")+IFERROR(U259/H259,"0")</f>
        <v/>
      </c>
      <c r="V260" s="675">
        <f>IFERROR(V258/H258,"0")+IFERROR(V259/H259,"0")</f>
        <v/>
      </c>
      <c r="W260" s="675">
        <f>IFERROR(IF(W258="",0,W258),"0")+IFERROR(IF(W259="",0,W259),"0")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IFERROR(SUM(U258:U259),"0")</f>
        <v/>
      </c>
      <c r="V261" s="675">
        <f>IFERROR(SUM(V258:V259),"0")</f>
        <v/>
      </c>
      <c r="W261" s="43" t="n"/>
      <c r="X261" s="676" t="n"/>
      <c r="Y261" s="676" t="n"/>
    </row>
    <row r="262" ht="16.5" customHeight="1">
      <c r="A262" s="328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8" t="n"/>
      <c r="Y262" s="328" t="n"/>
    </row>
    <row r="263" ht="14.25" customHeight="1">
      <c r="A263" s="329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9" t="n"/>
      <c r="Y263" s="329" t="n"/>
    </row>
    <row r="264" ht="37.5" customHeight="1">
      <c r="A264" s="64" t="inlineStr">
        <is>
          <t>SU002061</t>
        </is>
      </c>
      <c r="B264" s="64" t="inlineStr">
        <is>
          <t>P002232</t>
        </is>
      </c>
      <c r="C264" s="37" t="n">
        <v>4301030368</v>
      </c>
      <c r="D264" s="324" t="n">
        <v>4607091383232</v>
      </c>
      <c r="E264" s="636" t="n"/>
      <c r="F264" s="668" t="n">
        <v>0.28</v>
      </c>
      <c r="G264" s="38" t="n">
        <v>6</v>
      </c>
      <c r="H264" s="668" t="n">
        <v>1.68</v>
      </c>
      <c r="I264" s="668" t="n">
        <v>2.6</v>
      </c>
      <c r="J264" s="38" t="n">
        <v>156</v>
      </c>
      <c r="K264" s="39" t="inlineStr">
        <is>
          <t>СК2</t>
        </is>
      </c>
      <c r="L264" s="38" t="n">
        <v>35</v>
      </c>
      <c r="M264" s="82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4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19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IFERROR(U264/H264,"0")+IFERROR(U265/H265,"0")</f>
        <v/>
      </c>
      <c r="V266" s="675">
        <f>IFERROR(V264/H264,"0")+IFERROR(V265/H265,"0")</f>
        <v/>
      </c>
      <c r="W266" s="675">
        <f>IFERROR(IF(W264="",0,W264),"0")+IFERROR(IF(W265="",0,W265),"0")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IFERROR(SUM(U264:U265),"0")</f>
        <v/>
      </c>
      <c r="V267" s="675">
        <f>IFERROR(SUM(V264:V265),"0")</f>
        <v/>
      </c>
      <c r="W267" s="43" t="n"/>
      <c r="X267" s="676" t="n"/>
      <c r="Y267" s="676" t="n"/>
    </row>
    <row r="268" ht="14.25" customHeight="1">
      <c r="A268" s="329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9" t="n"/>
      <c r="Y268" s="329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4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4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4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1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9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9" t="n"/>
      <c r="Y274" s="329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4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19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9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9" t="n"/>
      <c r="Y278" s="329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4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4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28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8" t="n"/>
      <c r="Y283" s="328" t="n"/>
    </row>
    <row r="284" ht="14.25" customHeight="1">
      <c r="A284" s="329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9" t="n"/>
      <c r="Y284" s="329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24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4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1200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4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840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4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4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760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4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4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4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19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9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9" t="n"/>
      <c r="Y295" s="329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4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1760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4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19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9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9" t="n"/>
      <c r="Y300" s="329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4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19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9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9" t="n"/>
      <c r="Y304" s="329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4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240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19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28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8" t="n"/>
      <c r="Y308" s="328" t="n"/>
    </row>
    <row r="309" ht="14.25" customHeight="1">
      <c r="A309" s="329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9" t="n"/>
      <c r="Y309" s="329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4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4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4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4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19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9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9" t="n"/>
      <c r="Y316" s="329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4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4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19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9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9" t="n"/>
      <c r="Y321" s="329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4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260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4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4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4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19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9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9" t="n"/>
      <c r="Y328" s="329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4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19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4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28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8" t="n"/>
      <c r="Y333" s="328" t="n"/>
    </row>
    <row r="334" ht="14.25" customHeight="1">
      <c r="A334" s="329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9" t="n"/>
      <c r="Y334" s="329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4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4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9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9" t="n"/>
      <c r="Y339" s="329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4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4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4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570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4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4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4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4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4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4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4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4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4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4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19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9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9" t="n"/>
      <c r="Y355" s="329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4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4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4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4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1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9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9" t="n"/>
      <c r="Y362" s="329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4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19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9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9" t="n"/>
      <c r="Y366" s="329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4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4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4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19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9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9" t="n"/>
      <c r="Y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19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28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8" t="n"/>
      <c r="Y376" s="328" t="n"/>
    </row>
    <row r="377" ht="14.25" customHeight="1">
      <c r="A377" s="329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9" t="n"/>
      <c r="Y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19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9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9" t="n"/>
      <c r="Y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710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19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9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9" t="n"/>
      <c r="Y392" s="329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4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19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9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9" t="n"/>
      <c r="Y396" s="329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4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19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4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28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8" t="n"/>
      <c r="Y401" s="328" t="n"/>
    </row>
    <row r="402" ht="14.25" customHeight="1">
      <c r="A402" s="329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9" t="n"/>
      <c r="Y402" s="329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4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4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4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4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4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4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4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4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4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19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9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9" t="n"/>
      <c r="Y414" s="329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4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4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19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9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9" t="n"/>
      <c r="Y419" s="329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4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4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4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4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4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4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19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9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9" t="n"/>
      <c r="Y428" s="329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4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4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19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4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28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8" t="n"/>
      <c r="Y434" s="328" t="n"/>
    </row>
    <row r="435" ht="14.25" customHeight="1">
      <c r="A435" s="329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9" t="n"/>
      <c r="Y435" s="329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4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4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19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9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9" t="n"/>
      <c r="Y440" s="329" t="n"/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6" t="n"/>
      <c r="F441" s="668" t="n">
        <v>1.35</v>
      </c>
      <c r="G441" s="38" t="n">
        <v>8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SU002811</t>
        </is>
      </c>
      <c r="B442" s="64" t="inlineStr">
        <is>
          <t>P003208</t>
        </is>
      </c>
      <c r="C442" s="37" t="n">
        <v>4301020231</v>
      </c>
      <c r="D442" s="324" t="n">
        <v>4680115881129</v>
      </c>
      <c r="E442" s="636" t="n"/>
      <c r="F442" s="668" t="n">
        <v>1.8</v>
      </c>
      <c r="G442" s="38" t="n">
        <v>6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19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9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9" t="n"/>
      <c r="Y445" s="329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4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24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19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29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9" t="n"/>
      <c r="Y450" s="329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24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24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19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28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8" t="n"/>
      <c r="Y455" s="328" t="n"/>
    </row>
    <row r="456" ht="14.25" customHeight="1">
      <c r="A456" s="329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29" t="n"/>
      <c r="Y456" s="329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4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510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3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75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75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53">
        <f>IFERROR(V119*1,"0")+IFERROR(V120*1,"0")+IFERROR(V121*1,"0")+IFERROR(V122*1,"0")</f>
        <v/>
      </c>
      <c r="G470" s="53">
        <f>IFERROR(V128*1,"0")+IFERROR(V129*1,"0")+IFERROR(V130*1,"0")</f>
        <v/>
      </c>
      <c r="H470" s="53">
        <f>IFERROR(V135*1,"0")+IFERROR(V136*1,"0")+IFERROR(V137*1,"0")+IFERROR(V138*1,"0")+IFERROR(V139*1,"0")+IFERROR(V140*1,"0")+IFERROR(V141*1,"0")+IFERROR(V142*1,"0")</f>
        <v/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53">
        <f>IFERROR(V248*1,"0")+IFERROR(V249*1,"0")+IFERROR(V250*1,"0")+IFERROR(V251*1,"0")+IFERROR(V252*1,"0")+IFERROR(V253*1,"0")+IFERROR(V254*1,"0")+IFERROR(V258*1,"0")+IFERROR(V259*1,"0")</f>
        <v/>
      </c>
      <c r="L470" s="53">
        <f>IFERROR(V264*1,"0")+IFERROR(V265*1,"0")+IFERROR(V269*1,"0")+IFERROR(V270*1,"0")+IFERROR(V271*1,"0")+IFERROR(V275*1,"0")+IFERROR(V279*1,"0")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2023-09-08T06:12:42Z</dcterms:modified>
  <cp:lastModifiedBy>Admin</cp:lastModifiedBy>
</cp:coreProperties>
</file>