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9,23 филиалы ЗПФ\"/>
    </mc:Choice>
  </mc:AlternateContent>
  <xr:revisionPtr revIDLastSave="0" documentId="13_ncr:1_{EB27C752-0CDF-4B6A-941C-A84E6207622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9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6" i="1"/>
  <c r="V7" i="1"/>
  <c r="V9" i="1"/>
  <c r="V11" i="1"/>
  <c r="V12" i="1"/>
  <c r="V13" i="1"/>
  <c r="V14" i="1"/>
  <c r="V15" i="1"/>
  <c r="V16" i="1"/>
  <c r="V17" i="1"/>
  <c r="V18" i="1"/>
  <c r="W18" i="1" s="1"/>
  <c r="V20" i="1"/>
  <c r="W20" i="1" s="1"/>
  <c r="V21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4" i="1"/>
  <c r="V45" i="1"/>
  <c r="V6" i="1"/>
  <c r="U8" i="1" l="1"/>
  <c r="T8" i="1"/>
  <c r="T13" i="1"/>
  <c r="T18" i="1"/>
  <c r="T23" i="1"/>
  <c r="T34" i="1"/>
  <c r="M10" i="1"/>
  <c r="M19" i="1"/>
  <c r="M22" i="1"/>
  <c r="M42" i="1"/>
  <c r="M43" i="1"/>
  <c r="M4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O6" i="1"/>
  <c r="N6" i="1"/>
  <c r="L7" i="1"/>
  <c r="L8" i="1"/>
  <c r="L5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6" i="1"/>
  <c r="F5" i="1"/>
  <c r="E5" i="1"/>
  <c r="P7" i="1"/>
  <c r="P8" i="1"/>
  <c r="P5" i="1" s="1"/>
  <c r="P9" i="1"/>
  <c r="P10" i="1"/>
  <c r="P11" i="1"/>
  <c r="P12" i="1"/>
  <c r="P14" i="1"/>
  <c r="P15" i="1"/>
  <c r="P16" i="1"/>
  <c r="P17" i="1"/>
  <c r="P19" i="1"/>
  <c r="P20" i="1"/>
  <c r="P21" i="1"/>
  <c r="P22" i="1"/>
  <c r="P24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P39" i="1"/>
  <c r="P40" i="1"/>
  <c r="P41" i="1"/>
  <c r="P42" i="1"/>
  <c r="P43" i="1"/>
  <c r="P44" i="1"/>
  <c r="P45" i="1"/>
  <c r="P46" i="1"/>
  <c r="P6" i="1"/>
  <c r="G8" i="1"/>
  <c r="W5" i="1"/>
  <c r="V5" i="1"/>
  <c r="R5" i="1"/>
  <c r="Q5" i="1"/>
  <c r="M5" i="1"/>
  <c r="K5" i="1"/>
  <c r="J5" i="1"/>
  <c r="I5" i="1"/>
  <c r="H5" i="1"/>
  <c r="U7" i="1" l="1"/>
  <c r="U9" i="1"/>
  <c r="U10" i="1"/>
  <c r="U11" i="1"/>
  <c r="U12" i="1"/>
  <c r="U14" i="1"/>
  <c r="U15" i="1"/>
  <c r="U16" i="1"/>
  <c r="U17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5" i="1"/>
  <c r="U46" i="1"/>
  <c r="U6" i="1"/>
  <c r="G7" i="1"/>
  <c r="T7" i="1" s="1"/>
  <c r="G9" i="1"/>
  <c r="T9" i="1" s="1"/>
  <c r="G10" i="1"/>
  <c r="T10" i="1" s="1"/>
  <c r="G11" i="1"/>
  <c r="T11" i="1" s="1"/>
  <c r="G12" i="1"/>
  <c r="T12" i="1" s="1"/>
  <c r="G14" i="1"/>
  <c r="T14" i="1" s="1"/>
  <c r="G15" i="1"/>
  <c r="T15" i="1" s="1"/>
  <c r="G16" i="1"/>
  <c r="T16" i="1" s="1"/>
  <c r="G17" i="1"/>
  <c r="T17" i="1" s="1"/>
  <c r="G19" i="1"/>
  <c r="T19" i="1" s="1"/>
  <c r="G20" i="1"/>
  <c r="T20" i="1" s="1"/>
  <c r="G21" i="1"/>
  <c r="T21" i="1" s="1"/>
  <c r="G22" i="1"/>
  <c r="T22" i="1" s="1"/>
  <c r="G24" i="1"/>
  <c r="T24" i="1" s="1"/>
  <c r="G25" i="1"/>
  <c r="T25" i="1" s="1"/>
  <c r="G26" i="1"/>
  <c r="T26" i="1" s="1"/>
  <c r="G27" i="1"/>
  <c r="T27" i="1" s="1"/>
  <c r="G28" i="1"/>
  <c r="T28" i="1" s="1"/>
  <c r="G29" i="1"/>
  <c r="T29" i="1" s="1"/>
  <c r="G30" i="1"/>
  <c r="T30" i="1" s="1"/>
  <c r="G31" i="1"/>
  <c r="T31" i="1" s="1"/>
  <c r="G32" i="1"/>
  <c r="T32" i="1" s="1"/>
  <c r="G33" i="1"/>
  <c r="T33" i="1" s="1"/>
  <c r="G35" i="1"/>
  <c r="T35" i="1" s="1"/>
  <c r="G36" i="1"/>
  <c r="T36" i="1" s="1"/>
  <c r="G37" i="1"/>
  <c r="T37" i="1" s="1"/>
  <c r="G38" i="1"/>
  <c r="T38" i="1" s="1"/>
  <c r="G39" i="1"/>
  <c r="T39" i="1" s="1"/>
  <c r="G40" i="1"/>
  <c r="T40" i="1" s="1"/>
  <c r="G41" i="1"/>
  <c r="T41" i="1" s="1"/>
  <c r="G42" i="1"/>
  <c r="T42" i="1" s="1"/>
  <c r="G43" i="1"/>
  <c r="T43" i="1" s="1"/>
  <c r="G44" i="1"/>
  <c r="T44" i="1" s="1"/>
  <c r="G45" i="1"/>
  <c r="T45" i="1" s="1"/>
  <c r="G46" i="1"/>
  <c r="T46" i="1" s="1"/>
  <c r="G6" i="1"/>
  <c r="T6" i="1" s="1"/>
  <c r="T5" i="1" l="1"/>
</calcChain>
</file>

<file path=xl/sharedStrings.xml><?xml version="1.0" encoding="utf-8"?>
<sst xmlns="http://schemas.openxmlformats.org/spreadsheetml/2006/main" count="109" uniqueCount="65">
  <si>
    <t>Период: 07.09.2023 - 14.09.2023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</si>
  <si>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</si>
  <si>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</si>
  <si>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</si>
  <si>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</si>
  <si>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</si>
  <si>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</si>
  <si>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</si>
  <si>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острые с мясом Горячая штучка 0,3 кг зам  ПОКОМ</t>
  </si>
  <si>
    <t>шт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</si>
  <si>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</si>
  <si>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</si>
  <si>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</si>
  <si>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</si>
  <si>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</si>
  <si>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</si>
  <si>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</si>
  <si>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</si>
  <si>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</si>
  <si>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</si>
  <si>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</si>
  <si>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</si>
  <si>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</si>
  <si>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</si>
  <si>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</si>
  <si>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</si>
  <si>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</si>
  <si>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</si>
  <si>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</si>
  <si>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</si>
  <si>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</si>
  <si>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</si>
  <si>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</si>
  <si>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</si>
  <si>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</si>
  <si>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</si>
  <si>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</si>
  <si>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</si>
  <si>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</si>
  <si>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</si>
  <si>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</si>
  <si>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</si>
  <si>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</si>
  <si>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</si>
  <si>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</si>
  <si>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</si>
  <si>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</si>
  <si>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</si>
  <si>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</si>
  <si>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</si>
  <si>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</si>
  <si>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</si>
  <si>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</si>
  <si>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</si>
  <si>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</si>
  <si>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</si>
  <si>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>заказ 1</t>
  </si>
  <si>
    <t>кон ост</t>
  </si>
  <si>
    <t>ост без заказа</t>
  </si>
  <si>
    <t>коментарий</t>
  </si>
  <si>
    <t>вес 1</t>
  </si>
  <si>
    <t>заказ кор. 1</t>
  </si>
  <si>
    <t>ВЕС 1</t>
  </si>
  <si>
    <t>крат кор</t>
  </si>
  <si>
    <t>ср 06,09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</si>
</sst>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4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164" fontId="3" fillId="4" borderId="2" xfId="0" applyNumberFormat="1" applyFont="1" applyFill="1" applyBorder="1" applyAlignment="1">
      <alignment horizontal="right" vertical="top"/>
    </xf>
    <xf numFmtId="165" fontId="3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2" fontId="0" fillId="5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06,09,23%20&#1047;&#1055;&#1060;/&#1076;&#1074;%2006,09,23%20&#1083;&#107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30.08.2023 - 06.09.2023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 1</v>
          </cell>
          <cell r="N3" t="str">
            <v>кон ост</v>
          </cell>
          <cell r="O3" t="str">
            <v>ост без заказа</v>
          </cell>
          <cell r="P3" t="str">
            <v>ср</v>
          </cell>
          <cell r="Q3" t="str">
            <v>ср</v>
          </cell>
          <cell r="R3" t="str">
            <v>ср</v>
          </cell>
          <cell r="S3" t="str">
            <v>коментарий</v>
          </cell>
          <cell r="T3" t="str">
            <v>вес 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370.09999999999997</v>
          </cell>
          <cell r="F5">
            <v>4802.2000000000007</v>
          </cell>
          <cell r="H5">
            <v>0</v>
          </cell>
          <cell r="I5">
            <v>0</v>
          </cell>
          <cell r="J5">
            <v>3650</v>
          </cell>
          <cell r="K5">
            <v>0</v>
          </cell>
          <cell r="L5">
            <v>74.02000000000001</v>
          </cell>
          <cell r="M5">
            <v>0</v>
          </cell>
          <cell r="P5">
            <v>0</v>
          </cell>
          <cell r="Q5">
            <v>0</v>
          </cell>
          <cell r="R5">
            <v>0</v>
          </cell>
          <cell r="T5">
            <v>0</v>
          </cell>
          <cell r="U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24</v>
          </cell>
          <cell r="F6">
            <v>24</v>
          </cell>
          <cell r="G6">
            <v>0.3</v>
          </cell>
          <cell r="L6">
            <v>0</v>
          </cell>
          <cell r="N6" t="e">
            <v>#DIV/0!</v>
          </cell>
          <cell r="O6" t="e">
            <v>#DIV/0!</v>
          </cell>
          <cell r="U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D7">
            <v>216</v>
          </cell>
          <cell r="E7">
            <v>11</v>
          </cell>
          <cell r="F7">
            <v>205</v>
          </cell>
          <cell r="G7">
            <v>0.3</v>
          </cell>
          <cell r="J7">
            <v>100</v>
          </cell>
          <cell r="L7">
            <v>2.2000000000000002</v>
          </cell>
          <cell r="N7">
            <v>138.63636363636363</v>
          </cell>
          <cell r="O7">
            <v>138.63636363636363</v>
          </cell>
          <cell r="U7">
            <v>12</v>
          </cell>
        </row>
        <row r="8">
          <cell r="A8" t="str">
            <v>Готовые чебупели с мясом ТМ Горячая штучка Без свинины 0,3 кг  ПОКОМ</v>
          </cell>
          <cell r="B8" t="str">
            <v>шт</v>
          </cell>
          <cell r="E8">
            <v>1</v>
          </cell>
          <cell r="F8">
            <v>-1</v>
          </cell>
          <cell r="G8">
            <v>0</v>
          </cell>
          <cell r="L8">
            <v>0.2</v>
          </cell>
          <cell r="N8">
            <v>-5</v>
          </cell>
          <cell r="O8">
            <v>-5</v>
          </cell>
          <cell r="U8">
            <v>0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D9">
            <v>228</v>
          </cell>
          <cell r="E9">
            <v>10</v>
          </cell>
          <cell r="F9">
            <v>218</v>
          </cell>
          <cell r="G9">
            <v>0.3</v>
          </cell>
          <cell r="J9">
            <v>100</v>
          </cell>
          <cell r="L9">
            <v>2</v>
          </cell>
          <cell r="N9">
            <v>159</v>
          </cell>
          <cell r="O9">
            <v>159</v>
          </cell>
          <cell r="U9">
            <v>12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D10">
            <v>120</v>
          </cell>
          <cell r="E10">
            <v>15</v>
          </cell>
          <cell r="F10">
            <v>105</v>
          </cell>
          <cell r="G10">
            <v>0.09</v>
          </cell>
          <cell r="L10">
            <v>3</v>
          </cell>
          <cell r="N10">
            <v>35</v>
          </cell>
          <cell r="O10">
            <v>35</v>
          </cell>
          <cell r="U10">
            <v>24</v>
          </cell>
        </row>
        <row r="11">
          <cell r="A11" t="str">
            <v>Готовые чебуреки Сочный мегачебурек.Готовые жареные.ВЕС  ПОКОМ</v>
          </cell>
          <cell r="B11" t="str">
            <v>кг</v>
          </cell>
          <cell r="D11">
            <v>22.4</v>
          </cell>
          <cell r="F11">
            <v>22.4</v>
          </cell>
          <cell r="G11">
            <v>1</v>
          </cell>
          <cell r="L11">
            <v>0</v>
          </cell>
          <cell r="N11" t="e">
            <v>#DIV/0!</v>
          </cell>
          <cell r="O11" t="e">
            <v>#DIV/0!</v>
          </cell>
          <cell r="U11">
            <v>2.2400000000000002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  <cell r="D12">
            <v>74</v>
          </cell>
          <cell r="E12">
            <v>7.4</v>
          </cell>
          <cell r="F12">
            <v>66.599999999999994</v>
          </cell>
          <cell r="G12">
            <v>1</v>
          </cell>
          <cell r="J12">
            <v>200</v>
          </cell>
          <cell r="L12">
            <v>1.48</v>
          </cell>
          <cell r="N12">
            <v>180.13513513513516</v>
          </cell>
          <cell r="O12">
            <v>180.13513513513516</v>
          </cell>
          <cell r="U12">
            <v>3.7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D13">
            <v>60</v>
          </cell>
          <cell r="E13">
            <v>9</v>
          </cell>
          <cell r="F13">
            <v>51</v>
          </cell>
          <cell r="G13">
            <v>0.25</v>
          </cell>
          <cell r="J13">
            <v>100</v>
          </cell>
          <cell r="L13">
            <v>1.8</v>
          </cell>
          <cell r="N13">
            <v>83.888888888888886</v>
          </cell>
          <cell r="O13">
            <v>83.888888888888886</v>
          </cell>
          <cell r="U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60</v>
          </cell>
          <cell r="E14">
            <v>27</v>
          </cell>
          <cell r="F14">
            <v>33</v>
          </cell>
          <cell r="G14">
            <v>0.25</v>
          </cell>
          <cell r="J14">
            <v>100</v>
          </cell>
          <cell r="L14">
            <v>5.4</v>
          </cell>
          <cell r="N14">
            <v>24.62962962962963</v>
          </cell>
          <cell r="O14">
            <v>24.62962962962963</v>
          </cell>
          <cell r="U14">
            <v>12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D15">
            <v>253.8</v>
          </cell>
          <cell r="E15">
            <v>1.8</v>
          </cell>
          <cell r="F15">
            <v>252</v>
          </cell>
          <cell r="G15">
            <v>1</v>
          </cell>
          <cell r="J15">
            <v>200</v>
          </cell>
          <cell r="L15">
            <v>0.36</v>
          </cell>
          <cell r="N15">
            <v>1255.5555555555557</v>
          </cell>
          <cell r="O15">
            <v>1255.5555555555557</v>
          </cell>
          <cell r="U15">
            <v>1.8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  <cell r="D16">
            <v>171.1</v>
          </cell>
          <cell r="E16">
            <v>11.1</v>
          </cell>
          <cell r="F16">
            <v>160</v>
          </cell>
          <cell r="G16">
            <v>1</v>
          </cell>
          <cell r="J16">
            <v>300</v>
          </cell>
          <cell r="L16">
            <v>2.2199999999999998</v>
          </cell>
          <cell r="N16">
            <v>207.20720720720723</v>
          </cell>
          <cell r="O16">
            <v>207.20720720720723</v>
          </cell>
          <cell r="U16">
            <v>3.7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  <cell r="D17">
            <v>102</v>
          </cell>
          <cell r="F17">
            <v>102</v>
          </cell>
          <cell r="G17">
            <v>0.25</v>
          </cell>
          <cell r="L17">
            <v>0</v>
          </cell>
          <cell r="N17" t="e">
            <v>#DIV/0!</v>
          </cell>
          <cell r="O17" t="e">
            <v>#DIV/0!</v>
          </cell>
          <cell r="U17">
            <v>12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  <cell r="D18">
            <v>228</v>
          </cell>
          <cell r="E18">
            <v>58</v>
          </cell>
          <cell r="F18">
            <v>170</v>
          </cell>
          <cell r="G18">
            <v>0.25</v>
          </cell>
          <cell r="J18">
            <v>200</v>
          </cell>
          <cell r="L18">
            <v>11.6</v>
          </cell>
          <cell r="N18">
            <v>31.896551724137932</v>
          </cell>
          <cell r="O18">
            <v>31.896551724137932</v>
          </cell>
          <cell r="U18">
            <v>12</v>
          </cell>
        </row>
        <row r="19">
          <cell r="A19" t="str">
            <v>Наггетсы хрустящие п/ф ВЕС ПОКОМ</v>
          </cell>
          <cell r="B19" t="str">
            <v>кг</v>
          </cell>
          <cell r="D19">
            <v>180</v>
          </cell>
          <cell r="F19">
            <v>180</v>
          </cell>
          <cell r="G19">
            <v>1</v>
          </cell>
          <cell r="J19">
            <v>300</v>
          </cell>
          <cell r="L19">
            <v>0</v>
          </cell>
          <cell r="N19" t="e">
            <v>#DIV/0!</v>
          </cell>
          <cell r="O19" t="e">
            <v>#DIV/0!</v>
          </cell>
          <cell r="U19">
            <v>6</v>
          </cell>
        </row>
        <row r="20">
          <cell r="A20" t="str">
            <v>Пельмени Бигбули с мясом, Горячая штучка 0,9кг  ПОКОМ</v>
          </cell>
          <cell r="B20" t="str">
            <v>шт</v>
          </cell>
          <cell r="D20">
            <v>40</v>
          </cell>
          <cell r="E20">
            <v>7</v>
          </cell>
          <cell r="F20">
            <v>33</v>
          </cell>
          <cell r="G20">
            <v>0.9</v>
          </cell>
          <cell r="L20">
            <v>1.4</v>
          </cell>
          <cell r="N20">
            <v>23.571428571428573</v>
          </cell>
          <cell r="O20">
            <v>23.571428571428573</v>
          </cell>
          <cell r="U20">
            <v>8</v>
          </cell>
        </row>
        <row r="21">
          <cell r="A21" t="str">
            <v>Пельмени Бугбули со сливочным маслом ТМ Горячая штучка БУЛЬМЕНИ 0,43 кг  ПОКОМ</v>
          </cell>
          <cell r="B21" t="str">
            <v>шт</v>
          </cell>
          <cell r="C21">
            <v>7</v>
          </cell>
          <cell r="D21">
            <v>64</v>
          </cell>
          <cell r="E21">
            <v>3</v>
          </cell>
          <cell r="F21">
            <v>68</v>
          </cell>
          <cell r="G21">
            <v>0.43</v>
          </cell>
          <cell r="J21">
            <v>50</v>
          </cell>
          <cell r="L21">
            <v>0.6</v>
          </cell>
          <cell r="N21">
            <v>196.66666666666669</v>
          </cell>
          <cell r="O21">
            <v>196.66666666666669</v>
          </cell>
          <cell r="U21">
            <v>16</v>
          </cell>
        </row>
        <row r="22">
          <cell r="A22" t="str">
            <v>Пельмени Бульмени с говядиной и свининой Горячая шт. 0,9 кг  ПОКОМ</v>
          </cell>
          <cell r="B22" t="str">
            <v>шт</v>
          </cell>
          <cell r="D22">
            <v>280</v>
          </cell>
          <cell r="E22">
            <v>1</v>
          </cell>
          <cell r="F22">
            <v>279</v>
          </cell>
          <cell r="G22">
            <v>0.9</v>
          </cell>
          <cell r="J22">
            <v>100</v>
          </cell>
          <cell r="L22">
            <v>0.2</v>
          </cell>
          <cell r="N22">
            <v>1895</v>
          </cell>
          <cell r="O22">
            <v>1895</v>
          </cell>
          <cell r="U22">
            <v>8</v>
          </cell>
        </row>
        <row r="23">
          <cell r="A23" t="str">
            <v>Пельмени Бульмени с говядиной и свининой Горячая штучка 0,43  ПОКОМ</v>
          </cell>
          <cell r="B23" t="str">
            <v>шт</v>
          </cell>
          <cell r="D23">
            <v>80</v>
          </cell>
          <cell r="E23">
            <v>47</v>
          </cell>
          <cell r="F23">
            <v>33</v>
          </cell>
          <cell r="G23">
            <v>0.43</v>
          </cell>
          <cell r="J23">
            <v>50</v>
          </cell>
          <cell r="L23">
            <v>9.4</v>
          </cell>
          <cell r="N23">
            <v>8.8297872340425521</v>
          </cell>
          <cell r="O23">
            <v>8.8297872340425521</v>
          </cell>
          <cell r="U23">
            <v>16</v>
          </cell>
        </row>
        <row r="24">
          <cell r="A24" t="str">
            <v>Пельмени Бульмени с говядиной и свининой Наваристые Горячая штучка ВЕС  ПОКОМ</v>
          </cell>
          <cell r="B24" t="str">
            <v>кг</v>
          </cell>
          <cell r="D24">
            <v>230</v>
          </cell>
          <cell r="E24">
            <v>10</v>
          </cell>
          <cell r="F24">
            <v>220</v>
          </cell>
          <cell r="G24">
            <v>1</v>
          </cell>
          <cell r="J24">
            <v>100</v>
          </cell>
          <cell r="L24">
            <v>2</v>
          </cell>
          <cell r="N24">
            <v>160</v>
          </cell>
          <cell r="O24">
            <v>160</v>
          </cell>
          <cell r="U24">
            <v>5</v>
          </cell>
        </row>
        <row r="25">
          <cell r="A25" t="str">
            <v>Пельмени Бульмени со сливочным маслом Горячая штучка 0,9 кг  ПОКОМ</v>
          </cell>
          <cell r="B25" t="str">
            <v>шт</v>
          </cell>
          <cell r="D25">
            <v>232</v>
          </cell>
          <cell r="E25">
            <v>2</v>
          </cell>
          <cell r="F25">
            <v>230</v>
          </cell>
          <cell r="G25">
            <v>0.9</v>
          </cell>
          <cell r="J25">
            <v>100</v>
          </cell>
          <cell r="L25">
            <v>0.4</v>
          </cell>
          <cell r="N25">
            <v>825</v>
          </cell>
          <cell r="O25">
            <v>825</v>
          </cell>
          <cell r="U25">
            <v>8</v>
          </cell>
        </row>
        <row r="26">
          <cell r="A26" t="str">
            <v>Пельмени Бульмени со сливочным маслом ТМ Горячая шт. 0,43 кг  ПОКОМ</v>
          </cell>
          <cell r="B26" t="str">
            <v>шт</v>
          </cell>
          <cell r="D26">
            <v>80</v>
          </cell>
          <cell r="E26">
            <v>2</v>
          </cell>
          <cell r="F26">
            <v>78</v>
          </cell>
          <cell r="G26">
            <v>0.43</v>
          </cell>
          <cell r="J26">
            <v>50</v>
          </cell>
          <cell r="L26">
            <v>0.4</v>
          </cell>
          <cell r="N26">
            <v>320</v>
          </cell>
          <cell r="O26">
            <v>320</v>
          </cell>
          <cell r="U26">
            <v>16</v>
          </cell>
        </row>
        <row r="27">
          <cell r="A27" t="str">
            <v>Пельмени Мясорубские ТМ Стародворье фоу-пак равиоли 0,7 кг.  Поком</v>
          </cell>
          <cell r="B27" t="str">
            <v>шт</v>
          </cell>
          <cell r="D27">
            <v>66</v>
          </cell>
          <cell r="E27">
            <v>8</v>
          </cell>
          <cell r="F27">
            <v>58</v>
          </cell>
          <cell r="G27">
            <v>0.7</v>
          </cell>
          <cell r="J27">
            <v>50</v>
          </cell>
          <cell r="L27">
            <v>1.6</v>
          </cell>
          <cell r="N27">
            <v>67.5</v>
          </cell>
          <cell r="O27">
            <v>67.5</v>
          </cell>
          <cell r="U27">
            <v>8</v>
          </cell>
        </row>
        <row r="28">
          <cell r="A28" t="str">
            <v>Пельмени отборные  с говядиной и свининой 0,43кг  Поком</v>
          </cell>
          <cell r="B28" t="str">
            <v>шт</v>
          </cell>
          <cell r="D28">
            <v>64</v>
          </cell>
          <cell r="E28">
            <v>3</v>
          </cell>
          <cell r="F28">
            <v>61</v>
          </cell>
          <cell r="G28">
            <v>0.43</v>
          </cell>
          <cell r="J28">
            <v>50</v>
          </cell>
          <cell r="L28">
            <v>0.6</v>
          </cell>
          <cell r="N28">
            <v>185</v>
          </cell>
          <cell r="O28">
            <v>185</v>
          </cell>
          <cell r="U28">
            <v>16</v>
          </cell>
        </row>
        <row r="29">
          <cell r="A29" t="str">
            <v>Пельмени Отборные из свинины и говядины 0,9 кг ТМ Стародворье ТС Медвежье ушко  ПОКОМ</v>
          </cell>
          <cell r="B29" t="str">
            <v>шт</v>
          </cell>
          <cell r="C29">
            <v>4</v>
          </cell>
          <cell r="D29">
            <v>256</v>
          </cell>
          <cell r="E29">
            <v>24</v>
          </cell>
          <cell r="F29">
            <v>236</v>
          </cell>
          <cell r="G29">
            <v>0.9</v>
          </cell>
          <cell r="J29">
            <v>100</v>
          </cell>
          <cell r="L29">
            <v>4.8</v>
          </cell>
          <cell r="N29">
            <v>70</v>
          </cell>
          <cell r="O29">
            <v>70</v>
          </cell>
          <cell r="U29">
            <v>8</v>
          </cell>
        </row>
        <row r="30">
          <cell r="A30" t="str">
            <v>Пельмени отборные с говядиной 0,43кг Поком</v>
          </cell>
          <cell r="B30" t="str">
            <v>шт</v>
          </cell>
          <cell r="D30">
            <v>48</v>
          </cell>
          <cell r="F30">
            <v>48</v>
          </cell>
          <cell r="G30">
            <v>0.43</v>
          </cell>
          <cell r="J30">
            <v>50</v>
          </cell>
          <cell r="L30">
            <v>0</v>
          </cell>
          <cell r="N30" t="e">
            <v>#DIV/0!</v>
          </cell>
          <cell r="O30" t="e">
            <v>#DIV/0!</v>
          </cell>
          <cell r="U30">
            <v>16</v>
          </cell>
        </row>
        <row r="31">
          <cell r="A31" t="str">
            <v>Пельмени С говядиной и свининой, ВЕС, ТМ Славница сфера пуговки  ПОКОМ</v>
          </cell>
          <cell r="B31" t="str">
            <v>кг</v>
          </cell>
          <cell r="D31">
            <v>270</v>
          </cell>
          <cell r="F31">
            <v>270</v>
          </cell>
          <cell r="G31">
            <v>1</v>
          </cell>
          <cell r="J31">
            <v>100</v>
          </cell>
          <cell r="L31">
            <v>0</v>
          </cell>
          <cell r="N31" t="e">
            <v>#DIV/0!</v>
          </cell>
          <cell r="O31" t="e">
            <v>#DIV/0!</v>
          </cell>
          <cell r="U31">
            <v>5</v>
          </cell>
        </row>
        <row r="32">
          <cell r="A32" t="str">
            <v>Пельмени Сочные стародв. сфера 0,43кг  Поком</v>
          </cell>
          <cell r="B32" t="str">
            <v>шт</v>
          </cell>
          <cell r="D32">
            <v>48</v>
          </cell>
          <cell r="F32">
            <v>48</v>
          </cell>
          <cell r="G32">
            <v>0.43</v>
          </cell>
          <cell r="J32">
            <v>50</v>
          </cell>
          <cell r="L32">
            <v>0</v>
          </cell>
          <cell r="N32" t="e">
            <v>#DIV/0!</v>
          </cell>
          <cell r="O32" t="e">
            <v>#DIV/0!</v>
          </cell>
          <cell r="U32">
            <v>16</v>
          </cell>
        </row>
        <row r="33">
          <cell r="A33" t="str">
            <v>Пельмени Сочные сфера 0,9 кг ТМ Стародворье ПОКОМ</v>
          </cell>
          <cell r="B33" t="str">
            <v>шт</v>
          </cell>
          <cell r="D33">
            <v>136</v>
          </cell>
          <cell r="E33">
            <v>1</v>
          </cell>
          <cell r="F33">
            <v>135</v>
          </cell>
          <cell r="G33">
            <v>0.9</v>
          </cell>
          <cell r="J33">
            <v>50</v>
          </cell>
          <cell r="L33">
            <v>0.2</v>
          </cell>
          <cell r="N33">
            <v>925</v>
          </cell>
          <cell r="O33">
            <v>925</v>
          </cell>
          <cell r="U33">
            <v>8</v>
          </cell>
        </row>
        <row r="34">
          <cell r="A34" t="str">
            <v>Пельменини Бигбули со слив.маслом 0,9 кг   Поком</v>
          </cell>
          <cell r="B34" t="str">
            <v>шт</v>
          </cell>
          <cell r="D34">
            <v>152</v>
          </cell>
          <cell r="E34">
            <v>1</v>
          </cell>
          <cell r="F34">
            <v>151</v>
          </cell>
          <cell r="G34">
            <v>0.9</v>
          </cell>
          <cell r="L34">
            <v>0.2</v>
          </cell>
          <cell r="N34">
            <v>755</v>
          </cell>
          <cell r="O34">
            <v>755</v>
          </cell>
          <cell r="U34">
            <v>8</v>
          </cell>
        </row>
        <row r="35">
          <cell r="A35" t="str">
            <v>Хотстеры ТМ Горячая штучка ТС Хотстеры 0,25 кг зам  ПОКОМ</v>
          </cell>
          <cell r="B35" t="str">
            <v>шт</v>
          </cell>
          <cell r="D35">
            <v>228</v>
          </cell>
          <cell r="E35">
            <v>3</v>
          </cell>
          <cell r="F35">
            <v>225</v>
          </cell>
          <cell r="G35">
            <v>0.25</v>
          </cell>
          <cell r="J35">
            <v>100</v>
          </cell>
          <cell r="L35">
            <v>0.6</v>
          </cell>
          <cell r="N35">
            <v>541.66666666666674</v>
          </cell>
          <cell r="O35">
            <v>541.66666666666674</v>
          </cell>
          <cell r="U35">
            <v>12</v>
          </cell>
        </row>
        <row r="36">
          <cell r="A36" t="str">
            <v>Хрустящие крылышки. В панировке куриные жареные.ВЕС  ПОКОМ</v>
          </cell>
          <cell r="B36" t="str">
            <v>кг</v>
          </cell>
          <cell r="D36">
            <v>36</v>
          </cell>
          <cell r="E36">
            <v>5.4</v>
          </cell>
          <cell r="F36">
            <v>30.6</v>
          </cell>
          <cell r="G36">
            <v>1</v>
          </cell>
          <cell r="J36">
            <v>50</v>
          </cell>
          <cell r="L36">
            <v>1.08</v>
          </cell>
          <cell r="N36">
            <v>74.629629629629619</v>
          </cell>
          <cell r="O36">
            <v>74.629629629629619</v>
          </cell>
          <cell r="U36">
            <v>1.8</v>
          </cell>
        </row>
        <row r="37">
          <cell r="A37" t="str">
            <v>Чебупай сочное яблоко ТМ Горячая штучка ТС Чебупай 0,2 кг УВС.  зам  ПОКОМ</v>
          </cell>
          <cell r="B37" t="str">
            <v>шт</v>
          </cell>
          <cell r="D37">
            <v>96</v>
          </cell>
          <cell r="E37">
            <v>1</v>
          </cell>
          <cell r="F37">
            <v>95</v>
          </cell>
          <cell r="G37">
            <v>0.2</v>
          </cell>
          <cell r="J37">
            <v>100</v>
          </cell>
          <cell r="L37">
            <v>0.2</v>
          </cell>
          <cell r="N37">
            <v>975</v>
          </cell>
          <cell r="O37">
            <v>975</v>
          </cell>
          <cell r="U37">
            <v>6</v>
          </cell>
        </row>
        <row r="38">
          <cell r="A38" t="str">
            <v>Чебупай спелая вишня ТМ Горячая штучка ТС Чебупай 0,2 кг УВС. зам  ПОКОМ</v>
          </cell>
          <cell r="B38" t="str">
            <v>шт</v>
          </cell>
          <cell r="D38">
            <v>96</v>
          </cell>
          <cell r="E38">
            <v>1</v>
          </cell>
          <cell r="F38">
            <v>95</v>
          </cell>
          <cell r="G38">
            <v>0.2</v>
          </cell>
          <cell r="J38">
            <v>100</v>
          </cell>
          <cell r="L38">
            <v>0.2</v>
          </cell>
          <cell r="N38">
            <v>975</v>
          </cell>
          <cell r="O38">
            <v>975</v>
          </cell>
          <cell r="U38">
            <v>6</v>
          </cell>
        </row>
        <row r="39">
          <cell r="A39" t="str">
            <v>Чебупицца курочка по-итальянски Горячая штучка 0,25 кг зам  ПОКОМ</v>
          </cell>
          <cell r="B39" t="str">
            <v>шт</v>
          </cell>
          <cell r="D39">
            <v>204</v>
          </cell>
          <cell r="E39">
            <v>36</v>
          </cell>
          <cell r="F39">
            <v>168</v>
          </cell>
          <cell r="G39">
            <v>0.25</v>
          </cell>
          <cell r="J39">
            <v>100</v>
          </cell>
          <cell r="L39">
            <v>7.2</v>
          </cell>
          <cell r="N39">
            <v>37.222222222222221</v>
          </cell>
          <cell r="O39">
            <v>37.222222222222221</v>
          </cell>
          <cell r="U39">
            <v>12</v>
          </cell>
        </row>
        <row r="40">
          <cell r="A40" t="str">
            <v>Чебупицца Пепперони ТМ Горячая штучка ТС Чебупицца 0.25кг зам  ПОКОМ</v>
          </cell>
          <cell r="B40" t="str">
            <v>шт</v>
          </cell>
          <cell r="D40">
            <v>204</v>
          </cell>
          <cell r="E40">
            <v>37</v>
          </cell>
          <cell r="F40">
            <v>167</v>
          </cell>
          <cell r="G40">
            <v>0.25</v>
          </cell>
          <cell r="J40">
            <v>100</v>
          </cell>
          <cell r="L40">
            <v>7.4</v>
          </cell>
          <cell r="N40">
            <v>36.081081081081081</v>
          </cell>
          <cell r="O40">
            <v>36.081081081081081</v>
          </cell>
          <cell r="U40">
            <v>12</v>
          </cell>
        </row>
        <row r="41">
          <cell r="A41" t="str">
            <v>Чебуреки Мясные вес 2,7 кг Кулинарные изделия мясосодержащие рубленые в тесте жарен  ПОКОМ</v>
          </cell>
          <cell r="B41" t="str">
            <v>кг</v>
          </cell>
          <cell r="D41">
            <v>54</v>
          </cell>
          <cell r="E41">
            <v>5.4</v>
          </cell>
          <cell r="F41">
            <v>48.6</v>
          </cell>
          <cell r="G41">
            <v>1</v>
          </cell>
          <cell r="J41">
            <v>300</v>
          </cell>
          <cell r="L41">
            <v>1.08</v>
          </cell>
          <cell r="N41">
            <v>322.77777777777777</v>
          </cell>
          <cell r="O41">
            <v>322.77777777777777</v>
          </cell>
          <cell r="U41">
            <v>2.7</v>
          </cell>
        </row>
        <row r="42">
          <cell r="A42" t="str">
            <v>Чебуреки сочные, ВЕС, куриные жарен. зам  ПОКОМ</v>
          </cell>
          <cell r="B42" t="str">
            <v>кг</v>
          </cell>
          <cell r="D42">
            <v>370</v>
          </cell>
          <cell r="E42">
            <v>15</v>
          </cell>
          <cell r="F42">
            <v>355</v>
          </cell>
          <cell r="G42">
            <v>1</v>
          </cell>
          <cell r="J42">
            <v>300</v>
          </cell>
          <cell r="L42">
            <v>3</v>
          </cell>
          <cell r="N42">
            <v>218.33333333333334</v>
          </cell>
          <cell r="O42">
            <v>218.33333333333334</v>
          </cell>
          <cell r="U42">
            <v>5</v>
          </cell>
        </row>
        <row r="43">
          <cell r="A43" t="str">
            <v>Чебуречище горячая штучка 0,14кг Поком</v>
          </cell>
          <cell r="B43" t="str">
            <v>шт</v>
          </cell>
          <cell r="D43">
            <v>88</v>
          </cell>
          <cell r="E43">
            <v>6</v>
          </cell>
          <cell r="F43">
            <v>82</v>
          </cell>
          <cell r="G43">
            <v>0.14000000000000001</v>
          </cell>
          <cell r="L43">
            <v>1.2</v>
          </cell>
          <cell r="N43">
            <v>68.333333333333343</v>
          </cell>
          <cell r="O43">
            <v>68.333333333333343</v>
          </cell>
          <cell r="U43">
            <v>22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46"/>
  <sheetViews>
    <sheetView tabSelected="1" workbookViewId="0">
      <pane ySplit="5" topLeftCell="A15" activePane="bottomLeft" state="frozen"/>
      <selection pane="bottomLeft" activeCell="Y26" sqref="Y26"/>
    </sheetView>
  </sheetViews>
  <sheetFormatPr defaultColWidth="10.5" defaultRowHeight="11.45" customHeight="1" outlineLevelRow="2" x14ac:dyDescent="0.2"/>
  <cols>
    <col min="1" max="1" width="71.5" style="1" customWidth="1"/>
    <col min="2" max="2" width="4.5" style="1" customWidth="1"/>
    <col min="3" max="6" width="6.83203125" style="1" customWidth="1"/>
    <col min="7" max="7" width="4.33203125" style="15" customWidth="1"/>
    <col min="8" max="8" width="1.6640625" style="2" customWidth="1"/>
    <col min="9" max="11" width="2" style="2" customWidth="1"/>
    <col min="12" max="12" width="6.6640625" style="2" customWidth="1"/>
    <col min="13" max="13" width="7.5" style="2" customWidth="1"/>
    <col min="14" max="15" width="6.6640625" style="2" customWidth="1"/>
    <col min="16" max="16" width="8.5" style="2" customWidth="1"/>
    <col min="17" max="18" width="2.83203125" style="2" customWidth="1"/>
    <col min="19" max="20" width="10.5" style="2"/>
    <col min="21" max="21" width="10.5" style="15"/>
    <col min="22" max="22" width="10.5" style="16"/>
    <col min="23" max="16384" width="10.5" style="2"/>
  </cols>
  <sheetData>
    <row r="1" spans="1:23" ht="12.95" customHeight="1" outlineLevel="1" x14ac:dyDescent="0.2">
      <c r="A1" s="3" t="s">
        <v>0</v>
      </c>
    </row>
    <row r="2" spans="1:23" ht="12.95" customHeight="1" outlineLevel="1" x14ac:dyDescent="0.2">
      <c r="A2" s="3"/>
    </row>
    <row r="3" spans="1:23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51</v>
      </c>
      <c r="H3" s="10" t="s">
        <v>52</v>
      </c>
      <c r="I3" s="10" t="s">
        <v>53</v>
      </c>
      <c r="J3" s="10" t="s">
        <v>54</v>
      </c>
      <c r="K3" s="10" t="s">
        <v>54</v>
      </c>
      <c r="L3" s="10" t="s">
        <v>55</v>
      </c>
      <c r="M3" s="10" t="s">
        <v>56</v>
      </c>
      <c r="N3" s="10" t="s">
        <v>57</v>
      </c>
      <c r="O3" s="10" t="s">
        <v>58</v>
      </c>
      <c r="P3" s="11" t="s">
        <v>64</v>
      </c>
      <c r="Q3" s="11" t="s">
        <v>55</v>
      </c>
      <c r="R3" s="11" t="s">
        <v>55</v>
      </c>
      <c r="S3" s="10" t="s">
        <v>59</v>
      </c>
      <c r="T3" s="10" t="s">
        <v>60</v>
      </c>
      <c r="U3" s="9"/>
      <c r="V3" s="12" t="s">
        <v>61</v>
      </c>
      <c r="W3" s="10" t="s">
        <v>62</v>
      </c>
    </row>
    <row r="4" spans="1:23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9"/>
      <c r="V4" s="12"/>
      <c r="W4" s="10"/>
    </row>
    <row r="5" spans="1:23" ht="11.1" customHeight="1" x14ac:dyDescent="0.2">
      <c r="A5" s="5"/>
      <c r="B5" s="5"/>
      <c r="C5" s="6"/>
      <c r="D5" s="6"/>
      <c r="E5" s="13">
        <f t="shared" ref="E5" si="0">SUM(E6:E82)</f>
        <v>1195.94</v>
      </c>
      <c r="F5" s="13">
        <f t="shared" ref="F5" si="1">SUM(F6:F82)</f>
        <v>7324.0599999999995</v>
      </c>
      <c r="G5" s="9"/>
      <c r="H5" s="13">
        <f t="shared" ref="H5:M5" si="2">SUM(H6:H82)</f>
        <v>0</v>
      </c>
      <c r="I5" s="13">
        <f t="shared" si="2"/>
        <v>0</v>
      </c>
      <c r="J5" s="13">
        <f t="shared" si="2"/>
        <v>0</v>
      </c>
      <c r="K5" s="13">
        <f t="shared" si="2"/>
        <v>0</v>
      </c>
      <c r="L5" s="13">
        <f t="shared" si="2"/>
        <v>239.18800000000002</v>
      </c>
      <c r="M5" s="13">
        <f t="shared" si="2"/>
        <v>649.4</v>
      </c>
      <c r="N5" s="10"/>
      <c r="O5" s="10"/>
      <c r="P5" s="13">
        <f>SUM(P6:P82)</f>
        <v>73.820000000000007</v>
      </c>
      <c r="Q5" s="13">
        <f>SUM(Q6:Q82)</f>
        <v>0</v>
      </c>
      <c r="R5" s="13">
        <f>SUM(R6:R82)</f>
        <v>0</v>
      </c>
      <c r="S5" s="10"/>
      <c r="T5" s="13">
        <f>SUM(T6:T82)</f>
        <v>159.65200000000002</v>
      </c>
      <c r="U5" s="9" t="s">
        <v>63</v>
      </c>
      <c r="V5" s="14">
        <f>SUM(V6:V82)</f>
        <v>102</v>
      </c>
      <c r="W5" s="13">
        <f>SUM(W6:W82)</f>
        <v>309.16000000000003</v>
      </c>
    </row>
    <row r="6" spans="1:23" ht="11.1" customHeight="1" outlineLevel="2" x14ac:dyDescent="0.2">
      <c r="A6" s="7" t="s">
        <v>8</v>
      </c>
      <c r="B6" s="7" t="s">
        <v>9</v>
      </c>
      <c r="C6" s="8">
        <v>24</v>
      </c>
      <c r="D6" s="8">
        <v>96</v>
      </c>
      <c r="E6" s="8">
        <v>31</v>
      </c>
      <c r="F6" s="8">
        <v>89</v>
      </c>
      <c r="G6" s="15">
        <f>VLOOKUP(A6,[1]TDSheet!$A:$G,7,0)</f>
        <v>0.3</v>
      </c>
      <c r="L6" s="2">
        <f>E6/5</f>
        <v>6.2</v>
      </c>
      <c r="M6" s="17"/>
      <c r="N6" s="2">
        <f>(F6+M6)/L6</f>
        <v>14.354838709677418</v>
      </c>
      <c r="O6" s="2">
        <f>F6/L6</f>
        <v>14.354838709677418</v>
      </c>
      <c r="P6" s="2">
        <f>VLOOKUP(A6,[1]TDSheet!$A:$L,12,0)</f>
        <v>0</v>
      </c>
      <c r="T6" s="2">
        <f>M6*G6</f>
        <v>0</v>
      </c>
      <c r="U6" s="15">
        <f>VLOOKUP(A6,[1]TDSheet!$A:$U,21,0)</f>
        <v>12</v>
      </c>
      <c r="V6" s="16">
        <f>M6/U6</f>
        <v>0</v>
      </c>
      <c r="W6" s="2">
        <f>V6*U6*G6</f>
        <v>0</v>
      </c>
    </row>
    <row r="7" spans="1:23" ht="11.1" customHeight="1" outlineLevel="2" x14ac:dyDescent="0.2">
      <c r="A7" s="7" t="s">
        <v>10</v>
      </c>
      <c r="B7" s="7" t="s">
        <v>9</v>
      </c>
      <c r="C7" s="8">
        <v>205</v>
      </c>
      <c r="D7" s="8">
        <v>96</v>
      </c>
      <c r="E7" s="8">
        <v>63</v>
      </c>
      <c r="F7" s="8">
        <v>238</v>
      </c>
      <c r="G7" s="15">
        <f>VLOOKUP(A7,[1]TDSheet!$A:$G,7,0)</f>
        <v>0.3</v>
      </c>
      <c r="L7" s="2">
        <f t="shared" ref="L7:L46" si="3">E7/5</f>
        <v>12.6</v>
      </c>
      <c r="M7" s="17"/>
      <c r="N7" s="2">
        <f t="shared" ref="N7:N46" si="4">(F7+M7)/L7</f>
        <v>18.888888888888889</v>
      </c>
      <c r="O7" s="2">
        <f t="shared" ref="O7:O46" si="5">F7/L7</f>
        <v>18.888888888888889</v>
      </c>
      <c r="P7" s="2">
        <f>VLOOKUP(A7,[1]TDSheet!$A:$L,12,0)</f>
        <v>2.2000000000000002</v>
      </c>
      <c r="T7" s="2">
        <f t="shared" ref="T7:T46" si="6">M7*G7</f>
        <v>0</v>
      </c>
      <c r="U7" s="15">
        <f>VLOOKUP(A7,[1]TDSheet!$A:$U,21,0)</f>
        <v>12</v>
      </c>
      <c r="V7" s="16">
        <f t="shared" ref="V7:V45" si="7">M7/U7</f>
        <v>0</v>
      </c>
      <c r="W7" s="2">
        <f t="shared" ref="W7:W46" si="8">V7*U7*G7</f>
        <v>0</v>
      </c>
    </row>
    <row r="8" spans="1:23" ht="11.1" customHeight="1" outlineLevel="2" x14ac:dyDescent="0.2">
      <c r="A8" s="7" t="s">
        <v>11</v>
      </c>
      <c r="B8" s="7" t="s">
        <v>9</v>
      </c>
      <c r="C8" s="8">
        <v>-1</v>
      </c>
      <c r="D8" s="8"/>
      <c r="E8" s="8"/>
      <c r="F8" s="8">
        <v>-1</v>
      </c>
      <c r="G8" s="15">
        <f>VLOOKUP(A8,[1]TDSheet!$A:$G,7,0)</f>
        <v>0</v>
      </c>
      <c r="L8" s="2">
        <f t="shared" si="3"/>
        <v>0</v>
      </c>
      <c r="M8" s="17"/>
      <c r="N8" s="2" t="e">
        <f t="shared" si="4"/>
        <v>#DIV/0!</v>
      </c>
      <c r="O8" s="2" t="e">
        <f t="shared" si="5"/>
        <v>#DIV/0!</v>
      </c>
      <c r="P8" s="2">
        <f>VLOOKUP(A8,[1]TDSheet!$A:$L,12,0)</f>
        <v>0.2</v>
      </c>
      <c r="T8" s="2">
        <f t="shared" si="6"/>
        <v>0</v>
      </c>
      <c r="U8" s="15">
        <f>VLOOKUP(A8,[1]TDSheet!$A:$U,21,0)</f>
        <v>0</v>
      </c>
      <c r="V8" s="16">
        <v>0</v>
      </c>
      <c r="W8" s="2">
        <f t="shared" si="8"/>
        <v>0</v>
      </c>
    </row>
    <row r="9" spans="1:23" ht="11.1" customHeight="1" outlineLevel="2" x14ac:dyDescent="0.2">
      <c r="A9" s="7" t="s">
        <v>12</v>
      </c>
      <c r="B9" s="7" t="s">
        <v>9</v>
      </c>
      <c r="C9" s="8">
        <v>218</v>
      </c>
      <c r="D9" s="8">
        <v>96</v>
      </c>
      <c r="E9" s="8">
        <v>65</v>
      </c>
      <c r="F9" s="8">
        <v>249</v>
      </c>
      <c r="G9" s="15">
        <f>VLOOKUP(A9,[1]TDSheet!$A:$G,7,0)</f>
        <v>0.3</v>
      </c>
      <c r="L9" s="2">
        <f t="shared" si="3"/>
        <v>13</v>
      </c>
      <c r="M9" s="17"/>
      <c r="N9" s="2">
        <f t="shared" si="4"/>
        <v>19.153846153846153</v>
      </c>
      <c r="O9" s="2">
        <f t="shared" si="5"/>
        <v>19.153846153846153</v>
      </c>
      <c r="P9" s="2">
        <f>VLOOKUP(A9,[1]TDSheet!$A:$L,12,0)</f>
        <v>2</v>
      </c>
      <c r="T9" s="2">
        <f t="shared" si="6"/>
        <v>0</v>
      </c>
      <c r="U9" s="15">
        <f>VLOOKUP(A9,[1]TDSheet!$A:$U,21,0)</f>
        <v>12</v>
      </c>
      <c r="V9" s="16">
        <f t="shared" si="7"/>
        <v>0</v>
      </c>
      <c r="W9" s="2">
        <f t="shared" si="8"/>
        <v>0</v>
      </c>
    </row>
    <row r="10" spans="1:23" ht="11.1" customHeight="1" outlineLevel="2" x14ac:dyDescent="0.2">
      <c r="A10" s="7" t="s">
        <v>13</v>
      </c>
      <c r="B10" s="7" t="s">
        <v>9</v>
      </c>
      <c r="C10" s="8">
        <v>105</v>
      </c>
      <c r="D10" s="8"/>
      <c r="E10" s="8">
        <v>55</v>
      </c>
      <c r="F10" s="8">
        <v>50</v>
      </c>
      <c r="G10" s="15">
        <f>VLOOKUP(A10,[1]TDSheet!$A:$G,7,0)</f>
        <v>0.09</v>
      </c>
      <c r="L10" s="2">
        <f t="shared" si="3"/>
        <v>11</v>
      </c>
      <c r="M10" s="17">
        <f t="shared" ref="M10:M46" si="9">14*L10-F10</f>
        <v>104</v>
      </c>
      <c r="N10" s="2">
        <f t="shared" si="4"/>
        <v>14</v>
      </c>
      <c r="O10" s="2">
        <f t="shared" si="5"/>
        <v>4.5454545454545459</v>
      </c>
      <c r="P10" s="2">
        <f>VLOOKUP(A10,[1]TDSheet!$A:$L,12,0)</f>
        <v>3</v>
      </c>
      <c r="T10" s="2">
        <f t="shared" si="6"/>
        <v>9.36</v>
      </c>
      <c r="U10" s="15">
        <f>VLOOKUP(A10,[1]TDSheet!$A:$U,21,0)</f>
        <v>24</v>
      </c>
      <c r="V10" s="16">
        <v>4</v>
      </c>
      <c r="W10" s="2">
        <f t="shared" si="8"/>
        <v>8.64</v>
      </c>
    </row>
    <row r="11" spans="1:23" ht="11.1" customHeight="1" outlineLevel="2" x14ac:dyDescent="0.2">
      <c r="A11" s="7" t="s">
        <v>14</v>
      </c>
      <c r="B11" s="7" t="s">
        <v>15</v>
      </c>
      <c r="C11" s="8">
        <v>22.4</v>
      </c>
      <c r="D11" s="8"/>
      <c r="E11" s="8">
        <v>2.2400000000000002</v>
      </c>
      <c r="F11" s="8">
        <v>20.16</v>
      </c>
      <c r="G11" s="15">
        <f>VLOOKUP(A11,[1]TDSheet!$A:$G,7,0)</f>
        <v>1</v>
      </c>
      <c r="L11" s="2">
        <f t="shared" si="3"/>
        <v>0.44800000000000006</v>
      </c>
      <c r="M11" s="17"/>
      <c r="N11" s="2">
        <f t="shared" si="4"/>
        <v>44.999999999999993</v>
      </c>
      <c r="O11" s="2">
        <f t="shared" si="5"/>
        <v>44.999999999999993</v>
      </c>
      <c r="P11" s="2">
        <f>VLOOKUP(A11,[1]TDSheet!$A:$L,12,0)</f>
        <v>0</v>
      </c>
      <c r="T11" s="2">
        <f t="shared" si="6"/>
        <v>0</v>
      </c>
      <c r="U11" s="15">
        <f>VLOOKUP(A11,[1]TDSheet!$A:$U,21,0)</f>
        <v>2.2400000000000002</v>
      </c>
      <c r="V11" s="16">
        <f t="shared" si="7"/>
        <v>0</v>
      </c>
      <c r="W11" s="2">
        <f t="shared" si="8"/>
        <v>0</v>
      </c>
    </row>
    <row r="12" spans="1:23" ht="11.1" customHeight="1" outlineLevel="2" x14ac:dyDescent="0.2">
      <c r="A12" s="7" t="s">
        <v>16</v>
      </c>
      <c r="B12" s="7" t="s">
        <v>15</v>
      </c>
      <c r="C12" s="8">
        <v>66.599999999999994</v>
      </c>
      <c r="D12" s="8">
        <v>199.8</v>
      </c>
      <c r="E12" s="8">
        <v>37</v>
      </c>
      <c r="F12" s="8">
        <v>229.4</v>
      </c>
      <c r="G12" s="15">
        <f>VLOOKUP(A12,[1]TDSheet!$A:$G,7,0)</f>
        <v>1</v>
      </c>
      <c r="L12" s="2">
        <f t="shared" si="3"/>
        <v>7.4</v>
      </c>
      <c r="M12" s="17"/>
      <c r="N12" s="2">
        <f t="shared" si="4"/>
        <v>31</v>
      </c>
      <c r="O12" s="2">
        <f t="shared" si="5"/>
        <v>31</v>
      </c>
      <c r="P12" s="2">
        <f>VLOOKUP(A12,[1]TDSheet!$A:$L,12,0)</f>
        <v>1.48</v>
      </c>
      <c r="T12" s="2">
        <f t="shared" si="6"/>
        <v>0</v>
      </c>
      <c r="U12" s="15">
        <f>VLOOKUP(A12,[1]TDSheet!$A:$U,21,0)</f>
        <v>3.7</v>
      </c>
      <c r="V12" s="16">
        <f t="shared" si="7"/>
        <v>0</v>
      </c>
      <c r="W12" s="2">
        <f t="shared" si="8"/>
        <v>0</v>
      </c>
    </row>
    <row r="13" spans="1:23" ht="21.95" customHeight="1" outlineLevel="2" x14ac:dyDescent="0.2">
      <c r="A13" s="7" t="s">
        <v>17</v>
      </c>
      <c r="B13" s="7" t="s">
        <v>15</v>
      </c>
      <c r="C13" s="8"/>
      <c r="D13" s="8">
        <v>99.9</v>
      </c>
      <c r="E13" s="8">
        <v>11.1</v>
      </c>
      <c r="F13" s="8">
        <v>88.8</v>
      </c>
      <c r="G13" s="15">
        <v>1</v>
      </c>
      <c r="L13" s="2">
        <f t="shared" si="3"/>
        <v>2.2199999999999998</v>
      </c>
      <c r="M13" s="17"/>
      <c r="N13" s="2">
        <f t="shared" si="4"/>
        <v>40</v>
      </c>
      <c r="O13" s="2">
        <f t="shared" si="5"/>
        <v>40</v>
      </c>
      <c r="P13" s="2">
        <v>0</v>
      </c>
      <c r="T13" s="2">
        <f t="shared" si="6"/>
        <v>0</v>
      </c>
      <c r="U13" s="15">
        <v>3.7</v>
      </c>
      <c r="V13" s="16">
        <f t="shared" si="7"/>
        <v>0</v>
      </c>
      <c r="W13" s="2">
        <f t="shared" si="8"/>
        <v>0</v>
      </c>
    </row>
    <row r="14" spans="1:23" ht="11.1" customHeight="1" outlineLevel="2" x14ac:dyDescent="0.2">
      <c r="A14" s="7" t="s">
        <v>18</v>
      </c>
      <c r="B14" s="7" t="s">
        <v>9</v>
      </c>
      <c r="C14" s="8">
        <v>51</v>
      </c>
      <c r="D14" s="8">
        <v>96</v>
      </c>
      <c r="E14" s="8">
        <v>31</v>
      </c>
      <c r="F14" s="8">
        <v>116</v>
      </c>
      <c r="G14" s="15">
        <f>VLOOKUP(A14,[1]TDSheet!$A:$G,7,0)</f>
        <v>0.25</v>
      </c>
      <c r="L14" s="2">
        <f t="shared" si="3"/>
        <v>6.2</v>
      </c>
      <c r="M14" s="17"/>
      <c r="N14" s="2">
        <f t="shared" si="4"/>
        <v>18.70967741935484</v>
      </c>
      <c r="O14" s="2">
        <f t="shared" si="5"/>
        <v>18.70967741935484</v>
      </c>
      <c r="P14" s="2">
        <f>VLOOKUP(A14,[1]TDSheet!$A:$L,12,0)</f>
        <v>1.8</v>
      </c>
      <c r="T14" s="2">
        <f t="shared" si="6"/>
        <v>0</v>
      </c>
      <c r="U14" s="15">
        <f>VLOOKUP(A14,[1]TDSheet!$A:$U,21,0)</f>
        <v>12</v>
      </c>
      <c r="V14" s="16">
        <f t="shared" si="7"/>
        <v>0</v>
      </c>
      <c r="W14" s="2">
        <f t="shared" si="8"/>
        <v>0</v>
      </c>
    </row>
    <row r="15" spans="1:23" ht="11.1" customHeight="1" outlineLevel="2" x14ac:dyDescent="0.2">
      <c r="A15" s="7" t="s">
        <v>19</v>
      </c>
      <c r="B15" s="7" t="s">
        <v>9</v>
      </c>
      <c r="C15" s="8">
        <v>33</v>
      </c>
      <c r="D15" s="8">
        <v>96</v>
      </c>
      <c r="E15" s="8">
        <v>31</v>
      </c>
      <c r="F15" s="8">
        <v>98</v>
      </c>
      <c r="G15" s="15">
        <f>VLOOKUP(A15,[1]TDSheet!$A:$G,7,0)</f>
        <v>0.25</v>
      </c>
      <c r="L15" s="2">
        <f t="shared" si="3"/>
        <v>6.2</v>
      </c>
      <c r="M15" s="17"/>
      <c r="N15" s="2">
        <f t="shared" si="4"/>
        <v>15.806451612903226</v>
      </c>
      <c r="O15" s="2">
        <f t="shared" si="5"/>
        <v>15.806451612903226</v>
      </c>
      <c r="P15" s="2">
        <f>VLOOKUP(A15,[1]TDSheet!$A:$L,12,0)</f>
        <v>5.4</v>
      </c>
      <c r="T15" s="2">
        <f t="shared" si="6"/>
        <v>0</v>
      </c>
      <c r="U15" s="15">
        <f>VLOOKUP(A15,[1]TDSheet!$A:$U,21,0)</f>
        <v>12</v>
      </c>
      <c r="V15" s="16">
        <f t="shared" si="7"/>
        <v>0</v>
      </c>
      <c r="W15" s="2">
        <f t="shared" si="8"/>
        <v>0</v>
      </c>
    </row>
    <row r="16" spans="1:23" ht="11.1" customHeight="1" outlineLevel="2" x14ac:dyDescent="0.2">
      <c r="A16" s="7" t="s">
        <v>20</v>
      </c>
      <c r="B16" s="7" t="s">
        <v>15</v>
      </c>
      <c r="C16" s="8">
        <v>252</v>
      </c>
      <c r="D16" s="8"/>
      <c r="E16" s="8">
        <v>10.9</v>
      </c>
      <c r="F16" s="8">
        <v>241.1</v>
      </c>
      <c r="G16" s="15">
        <f>VLOOKUP(A16,[1]TDSheet!$A:$G,7,0)</f>
        <v>1</v>
      </c>
      <c r="L16" s="2">
        <f t="shared" si="3"/>
        <v>2.1800000000000002</v>
      </c>
      <c r="M16" s="17"/>
      <c r="N16" s="2">
        <f t="shared" si="4"/>
        <v>110.59633027522935</v>
      </c>
      <c r="O16" s="2">
        <f t="shared" si="5"/>
        <v>110.59633027522935</v>
      </c>
      <c r="P16" s="2">
        <f>VLOOKUP(A16,[1]TDSheet!$A:$L,12,0)</f>
        <v>0.36</v>
      </c>
      <c r="T16" s="2">
        <f t="shared" si="6"/>
        <v>0</v>
      </c>
      <c r="U16" s="15">
        <f>VLOOKUP(A16,[1]TDSheet!$A:$U,21,0)</f>
        <v>1.8</v>
      </c>
      <c r="V16" s="16">
        <f t="shared" si="7"/>
        <v>0</v>
      </c>
      <c r="W16" s="2">
        <f t="shared" si="8"/>
        <v>0</v>
      </c>
    </row>
    <row r="17" spans="1:23" ht="11.1" customHeight="1" outlineLevel="2" x14ac:dyDescent="0.2">
      <c r="A17" s="7" t="s">
        <v>21</v>
      </c>
      <c r="B17" s="7" t="s">
        <v>15</v>
      </c>
      <c r="C17" s="8">
        <v>160</v>
      </c>
      <c r="D17" s="8"/>
      <c r="E17" s="8">
        <v>25.9</v>
      </c>
      <c r="F17" s="8">
        <v>134.1</v>
      </c>
      <c r="G17" s="15">
        <f>VLOOKUP(A17,[1]TDSheet!$A:$G,7,0)</f>
        <v>1</v>
      </c>
      <c r="L17" s="2">
        <f t="shared" si="3"/>
        <v>5.18</v>
      </c>
      <c r="M17" s="17"/>
      <c r="N17" s="2">
        <f t="shared" si="4"/>
        <v>25.888030888030887</v>
      </c>
      <c r="O17" s="2">
        <f t="shared" si="5"/>
        <v>25.888030888030887</v>
      </c>
      <c r="P17" s="2">
        <f>VLOOKUP(A17,[1]TDSheet!$A:$L,12,0)</f>
        <v>2.2199999999999998</v>
      </c>
      <c r="T17" s="2">
        <f t="shared" si="6"/>
        <v>0</v>
      </c>
      <c r="U17" s="15">
        <f>VLOOKUP(A17,[1]TDSheet!$A:$U,21,0)</f>
        <v>3.7</v>
      </c>
      <c r="V17" s="16">
        <f t="shared" si="7"/>
        <v>0</v>
      </c>
      <c r="W17" s="2">
        <f t="shared" si="8"/>
        <v>0</v>
      </c>
    </row>
    <row r="18" spans="1:23" ht="11.1" customHeight="1" outlineLevel="2" x14ac:dyDescent="0.2">
      <c r="A18" s="7" t="s">
        <v>22</v>
      </c>
      <c r="B18" s="7" t="s">
        <v>9</v>
      </c>
      <c r="C18" s="8"/>
      <c r="D18" s="8">
        <v>96</v>
      </c>
      <c r="E18" s="8">
        <v>25</v>
      </c>
      <c r="F18" s="8">
        <v>71</v>
      </c>
      <c r="G18" s="15">
        <v>0.25</v>
      </c>
      <c r="L18" s="2">
        <f t="shared" si="3"/>
        <v>5</v>
      </c>
      <c r="M18" s="17"/>
      <c r="N18" s="2">
        <f t="shared" si="4"/>
        <v>14.2</v>
      </c>
      <c r="O18" s="2">
        <f t="shared" si="5"/>
        <v>14.2</v>
      </c>
      <c r="P18" s="2">
        <v>0</v>
      </c>
      <c r="T18" s="2">
        <f t="shared" si="6"/>
        <v>0</v>
      </c>
      <c r="U18" s="15">
        <v>6</v>
      </c>
      <c r="V18" s="16">
        <f t="shared" si="7"/>
        <v>0</v>
      </c>
      <c r="W18" s="2">
        <f t="shared" si="8"/>
        <v>0</v>
      </c>
    </row>
    <row r="19" spans="1:23" ht="11.1" customHeight="1" outlineLevel="2" x14ac:dyDescent="0.2">
      <c r="A19" s="7" t="s">
        <v>23</v>
      </c>
      <c r="B19" s="7" t="s">
        <v>9</v>
      </c>
      <c r="C19" s="8">
        <v>102</v>
      </c>
      <c r="D19" s="8">
        <v>204</v>
      </c>
      <c r="E19" s="8">
        <v>106</v>
      </c>
      <c r="F19" s="8">
        <v>200</v>
      </c>
      <c r="G19" s="15">
        <f>VLOOKUP(A19,[1]TDSheet!$A:$G,7,0)</f>
        <v>0.25</v>
      </c>
      <c r="L19" s="2">
        <f t="shared" si="3"/>
        <v>21.2</v>
      </c>
      <c r="M19" s="17">
        <f t="shared" si="9"/>
        <v>96.800000000000011</v>
      </c>
      <c r="N19" s="2">
        <f t="shared" si="4"/>
        <v>14.000000000000002</v>
      </c>
      <c r="O19" s="2">
        <f t="shared" si="5"/>
        <v>9.433962264150944</v>
      </c>
      <c r="P19" s="2">
        <f>VLOOKUP(A19,[1]TDSheet!$A:$L,12,0)</f>
        <v>0</v>
      </c>
      <c r="T19" s="2">
        <f t="shared" si="6"/>
        <v>24.200000000000003</v>
      </c>
      <c r="U19" s="15">
        <v>6</v>
      </c>
      <c r="V19" s="16">
        <v>30</v>
      </c>
      <c r="W19" s="2">
        <f t="shared" si="8"/>
        <v>45</v>
      </c>
    </row>
    <row r="20" spans="1:23" ht="11.1" customHeight="1" outlineLevel="2" x14ac:dyDescent="0.2">
      <c r="A20" s="7" t="s">
        <v>24</v>
      </c>
      <c r="B20" s="7" t="s">
        <v>9</v>
      </c>
      <c r="C20" s="8">
        <v>170</v>
      </c>
      <c r="D20" s="8">
        <v>204</v>
      </c>
      <c r="E20" s="8">
        <v>43</v>
      </c>
      <c r="F20" s="8">
        <v>331</v>
      </c>
      <c r="G20" s="15">
        <f>VLOOKUP(A20,[1]TDSheet!$A:$G,7,0)</f>
        <v>0.25</v>
      </c>
      <c r="L20" s="2">
        <f t="shared" si="3"/>
        <v>8.6</v>
      </c>
      <c r="M20" s="17"/>
      <c r="N20" s="2">
        <f t="shared" si="4"/>
        <v>38.488372093023258</v>
      </c>
      <c r="O20" s="2">
        <f t="shared" si="5"/>
        <v>38.488372093023258</v>
      </c>
      <c r="P20" s="2">
        <f>VLOOKUP(A20,[1]TDSheet!$A:$L,12,0)</f>
        <v>11.6</v>
      </c>
      <c r="T20" s="2">
        <f t="shared" si="6"/>
        <v>0</v>
      </c>
      <c r="U20" s="18">
        <v>12</v>
      </c>
      <c r="V20" s="16">
        <f t="shared" si="7"/>
        <v>0</v>
      </c>
      <c r="W20" s="2">
        <f t="shared" si="8"/>
        <v>0</v>
      </c>
    </row>
    <row r="21" spans="1:23" ht="11.1" customHeight="1" outlineLevel="2" x14ac:dyDescent="0.2">
      <c r="A21" s="7" t="s">
        <v>25</v>
      </c>
      <c r="B21" s="7" t="s">
        <v>15</v>
      </c>
      <c r="C21" s="8">
        <v>180</v>
      </c>
      <c r="D21" s="8">
        <v>300</v>
      </c>
      <c r="E21" s="8">
        <v>41</v>
      </c>
      <c r="F21" s="8">
        <v>439</v>
      </c>
      <c r="G21" s="15">
        <f>VLOOKUP(A21,[1]TDSheet!$A:$G,7,0)</f>
        <v>1</v>
      </c>
      <c r="L21" s="2">
        <f t="shared" si="3"/>
        <v>8.1999999999999993</v>
      </c>
      <c r="M21" s="17"/>
      <c r="N21" s="2">
        <f t="shared" si="4"/>
        <v>53.536585365853661</v>
      </c>
      <c r="O21" s="2">
        <f t="shared" si="5"/>
        <v>53.536585365853661</v>
      </c>
      <c r="P21" s="2">
        <f>VLOOKUP(A21,[1]TDSheet!$A:$L,12,0)</f>
        <v>0</v>
      </c>
      <c r="T21" s="2">
        <f t="shared" si="6"/>
        <v>0</v>
      </c>
      <c r="U21" s="15">
        <f>VLOOKUP(A21,[1]TDSheet!$A:$U,21,0)</f>
        <v>6</v>
      </c>
      <c r="V21" s="16">
        <f t="shared" si="7"/>
        <v>0</v>
      </c>
      <c r="W21" s="2">
        <f t="shared" si="8"/>
        <v>0</v>
      </c>
    </row>
    <row r="22" spans="1:23" ht="11.1" customHeight="1" outlineLevel="2" x14ac:dyDescent="0.2">
      <c r="A22" s="7" t="s">
        <v>26</v>
      </c>
      <c r="B22" s="7" t="s">
        <v>9</v>
      </c>
      <c r="C22" s="8">
        <v>33</v>
      </c>
      <c r="D22" s="8"/>
      <c r="E22" s="8">
        <v>21</v>
      </c>
      <c r="F22" s="8">
        <v>12</v>
      </c>
      <c r="G22" s="15">
        <f>VLOOKUP(A22,[1]TDSheet!$A:$G,7,0)</f>
        <v>0.9</v>
      </c>
      <c r="L22" s="2">
        <f t="shared" si="3"/>
        <v>4.2</v>
      </c>
      <c r="M22" s="17">
        <f t="shared" si="9"/>
        <v>46.800000000000004</v>
      </c>
      <c r="N22" s="2">
        <f t="shared" si="4"/>
        <v>14</v>
      </c>
      <c r="O22" s="2">
        <f t="shared" si="5"/>
        <v>2.8571428571428572</v>
      </c>
      <c r="P22" s="2">
        <f>VLOOKUP(A22,[1]TDSheet!$A:$L,12,0)</f>
        <v>1.4</v>
      </c>
      <c r="T22" s="2">
        <f t="shared" si="6"/>
        <v>42.120000000000005</v>
      </c>
      <c r="U22" s="15">
        <f>VLOOKUP(A22,[1]TDSheet!$A:$U,21,0)</f>
        <v>8</v>
      </c>
      <c r="V22" s="16">
        <v>12</v>
      </c>
      <c r="W22" s="2">
        <f t="shared" si="8"/>
        <v>86.4</v>
      </c>
    </row>
    <row r="23" spans="1:23" ht="11.1" customHeight="1" outlineLevel="2" x14ac:dyDescent="0.2">
      <c r="A23" s="7" t="s">
        <v>27</v>
      </c>
      <c r="B23" s="7" t="s">
        <v>9</v>
      </c>
      <c r="C23" s="8">
        <v>151</v>
      </c>
      <c r="D23" s="8">
        <v>48</v>
      </c>
      <c r="E23" s="8">
        <v>16</v>
      </c>
      <c r="F23" s="8">
        <v>183</v>
      </c>
      <c r="G23" s="15">
        <v>0.9</v>
      </c>
      <c r="L23" s="2">
        <f t="shared" si="3"/>
        <v>3.2</v>
      </c>
      <c r="M23" s="17"/>
      <c r="N23" s="2">
        <f t="shared" si="4"/>
        <v>57.1875</v>
      </c>
      <c r="O23" s="2">
        <f t="shared" si="5"/>
        <v>57.1875</v>
      </c>
      <c r="P23" s="2">
        <v>0</v>
      </c>
      <c r="T23" s="2">
        <f t="shared" si="6"/>
        <v>0</v>
      </c>
      <c r="U23" s="15">
        <v>8</v>
      </c>
      <c r="V23" s="16">
        <f t="shared" si="7"/>
        <v>0</v>
      </c>
      <c r="W23" s="2">
        <f t="shared" si="8"/>
        <v>0</v>
      </c>
    </row>
    <row r="24" spans="1:23" ht="21.95" customHeight="1" outlineLevel="2" x14ac:dyDescent="0.2">
      <c r="A24" s="7" t="s">
        <v>28</v>
      </c>
      <c r="B24" s="7" t="s">
        <v>9</v>
      </c>
      <c r="C24" s="8">
        <v>68</v>
      </c>
      <c r="D24" s="8">
        <v>48</v>
      </c>
      <c r="E24" s="8">
        <v>1</v>
      </c>
      <c r="F24" s="8">
        <v>115</v>
      </c>
      <c r="G24" s="15">
        <f>VLOOKUP(A24,[1]TDSheet!$A:$G,7,0)</f>
        <v>0.43</v>
      </c>
      <c r="L24" s="2">
        <f t="shared" si="3"/>
        <v>0.2</v>
      </c>
      <c r="M24" s="17"/>
      <c r="N24" s="2">
        <f t="shared" si="4"/>
        <v>575</v>
      </c>
      <c r="O24" s="2">
        <f t="shared" si="5"/>
        <v>575</v>
      </c>
      <c r="P24" s="2">
        <f>VLOOKUP(A24,[1]TDSheet!$A:$L,12,0)</f>
        <v>0.6</v>
      </c>
      <c r="T24" s="2">
        <f t="shared" si="6"/>
        <v>0</v>
      </c>
      <c r="U24" s="15">
        <f>VLOOKUP(A24,[1]TDSheet!$A:$U,21,0)</f>
        <v>16</v>
      </c>
      <c r="V24" s="16">
        <f t="shared" si="7"/>
        <v>0</v>
      </c>
      <c r="W24" s="2">
        <f t="shared" si="8"/>
        <v>0</v>
      </c>
    </row>
    <row r="25" spans="1:23" ht="11.1" customHeight="1" outlineLevel="2" x14ac:dyDescent="0.2">
      <c r="A25" s="7" t="s">
        <v>29</v>
      </c>
      <c r="B25" s="7" t="s">
        <v>9</v>
      </c>
      <c r="C25" s="8">
        <v>279</v>
      </c>
      <c r="D25" s="8">
        <v>104</v>
      </c>
      <c r="E25" s="8">
        <v>8</v>
      </c>
      <c r="F25" s="8">
        <v>375</v>
      </c>
      <c r="G25" s="15">
        <f>VLOOKUP(A25,[1]TDSheet!$A:$G,7,0)</f>
        <v>0.9</v>
      </c>
      <c r="L25" s="2">
        <f t="shared" si="3"/>
        <v>1.6</v>
      </c>
      <c r="M25" s="17"/>
      <c r="N25" s="2">
        <f t="shared" si="4"/>
        <v>234.375</v>
      </c>
      <c r="O25" s="2">
        <f t="shared" si="5"/>
        <v>234.375</v>
      </c>
      <c r="P25" s="2">
        <f>VLOOKUP(A25,[1]TDSheet!$A:$L,12,0)</f>
        <v>0.2</v>
      </c>
      <c r="T25" s="2">
        <f t="shared" si="6"/>
        <v>0</v>
      </c>
      <c r="U25" s="15">
        <f>VLOOKUP(A25,[1]TDSheet!$A:$U,21,0)</f>
        <v>8</v>
      </c>
      <c r="V25" s="16">
        <f t="shared" si="7"/>
        <v>0</v>
      </c>
      <c r="W25" s="2">
        <f t="shared" si="8"/>
        <v>0</v>
      </c>
    </row>
    <row r="26" spans="1:23" ht="11.1" customHeight="1" outlineLevel="2" x14ac:dyDescent="0.2">
      <c r="A26" s="7" t="s">
        <v>30</v>
      </c>
      <c r="B26" s="7" t="s">
        <v>9</v>
      </c>
      <c r="C26" s="8">
        <v>33</v>
      </c>
      <c r="D26" s="8">
        <v>48</v>
      </c>
      <c r="E26" s="8">
        <v>4</v>
      </c>
      <c r="F26" s="8">
        <v>77</v>
      </c>
      <c r="G26" s="15">
        <f>VLOOKUP(A26,[1]TDSheet!$A:$G,7,0)</f>
        <v>0.43</v>
      </c>
      <c r="L26" s="2">
        <f t="shared" si="3"/>
        <v>0.8</v>
      </c>
      <c r="M26" s="17"/>
      <c r="N26" s="2">
        <f t="shared" si="4"/>
        <v>96.25</v>
      </c>
      <c r="O26" s="2">
        <f t="shared" si="5"/>
        <v>96.25</v>
      </c>
      <c r="P26" s="2">
        <f>VLOOKUP(A26,[1]TDSheet!$A:$L,12,0)</f>
        <v>9.4</v>
      </c>
      <c r="T26" s="2">
        <f t="shared" si="6"/>
        <v>0</v>
      </c>
      <c r="U26" s="15">
        <f>VLOOKUP(A26,[1]TDSheet!$A:$U,21,0)</f>
        <v>16</v>
      </c>
      <c r="V26" s="16">
        <f t="shared" si="7"/>
        <v>0</v>
      </c>
      <c r="W26" s="2">
        <f t="shared" si="8"/>
        <v>0</v>
      </c>
    </row>
    <row r="27" spans="1:23" ht="21.95" customHeight="1" outlineLevel="2" x14ac:dyDescent="0.2">
      <c r="A27" s="7" t="s">
        <v>31</v>
      </c>
      <c r="B27" s="7" t="s">
        <v>15</v>
      </c>
      <c r="C27" s="8">
        <v>220</v>
      </c>
      <c r="D27" s="8">
        <v>100</v>
      </c>
      <c r="E27" s="8">
        <v>35</v>
      </c>
      <c r="F27" s="8">
        <v>285</v>
      </c>
      <c r="G27" s="15">
        <f>VLOOKUP(A27,[1]TDSheet!$A:$G,7,0)</f>
        <v>1</v>
      </c>
      <c r="L27" s="2">
        <f t="shared" si="3"/>
        <v>7</v>
      </c>
      <c r="M27" s="17"/>
      <c r="N27" s="2">
        <f t="shared" si="4"/>
        <v>40.714285714285715</v>
      </c>
      <c r="O27" s="2">
        <f t="shared" si="5"/>
        <v>40.714285714285715</v>
      </c>
      <c r="P27" s="2">
        <f>VLOOKUP(A27,[1]TDSheet!$A:$L,12,0)</f>
        <v>2</v>
      </c>
      <c r="T27" s="2">
        <f t="shared" si="6"/>
        <v>0</v>
      </c>
      <c r="U27" s="15">
        <f>VLOOKUP(A27,[1]TDSheet!$A:$U,21,0)</f>
        <v>5</v>
      </c>
      <c r="V27" s="16">
        <f t="shared" si="7"/>
        <v>0</v>
      </c>
      <c r="W27" s="2">
        <f t="shared" si="8"/>
        <v>0</v>
      </c>
    </row>
    <row r="28" spans="1:23" ht="11.1" customHeight="1" outlineLevel="2" x14ac:dyDescent="0.2">
      <c r="A28" s="7" t="s">
        <v>32</v>
      </c>
      <c r="B28" s="7" t="s">
        <v>9</v>
      </c>
      <c r="C28" s="8">
        <v>230</v>
      </c>
      <c r="D28" s="8">
        <v>104</v>
      </c>
      <c r="E28" s="8">
        <v>9</v>
      </c>
      <c r="F28" s="8">
        <v>325</v>
      </c>
      <c r="G28" s="15">
        <f>VLOOKUP(A28,[1]TDSheet!$A:$G,7,0)</f>
        <v>0.9</v>
      </c>
      <c r="L28" s="2">
        <f t="shared" si="3"/>
        <v>1.8</v>
      </c>
      <c r="M28" s="17"/>
      <c r="N28" s="2">
        <f t="shared" si="4"/>
        <v>180.55555555555554</v>
      </c>
      <c r="O28" s="2">
        <f t="shared" si="5"/>
        <v>180.55555555555554</v>
      </c>
      <c r="P28" s="2">
        <f>VLOOKUP(A28,[1]TDSheet!$A:$L,12,0)</f>
        <v>0.4</v>
      </c>
      <c r="T28" s="2">
        <f t="shared" si="6"/>
        <v>0</v>
      </c>
      <c r="U28" s="15">
        <f>VLOOKUP(A28,[1]TDSheet!$A:$U,21,0)</f>
        <v>8</v>
      </c>
      <c r="V28" s="16">
        <f t="shared" si="7"/>
        <v>0</v>
      </c>
      <c r="W28" s="2">
        <f t="shared" si="8"/>
        <v>0</v>
      </c>
    </row>
    <row r="29" spans="1:23" ht="11.1" customHeight="1" outlineLevel="2" x14ac:dyDescent="0.2">
      <c r="A29" s="7" t="s">
        <v>33</v>
      </c>
      <c r="B29" s="7" t="s">
        <v>9</v>
      </c>
      <c r="C29" s="8">
        <v>78</v>
      </c>
      <c r="D29" s="8">
        <v>48</v>
      </c>
      <c r="E29" s="8">
        <v>13</v>
      </c>
      <c r="F29" s="8">
        <v>113</v>
      </c>
      <c r="G29" s="15">
        <f>VLOOKUP(A29,[1]TDSheet!$A:$G,7,0)</f>
        <v>0.43</v>
      </c>
      <c r="L29" s="2">
        <f t="shared" si="3"/>
        <v>2.6</v>
      </c>
      <c r="M29" s="17"/>
      <c r="N29" s="2">
        <f t="shared" si="4"/>
        <v>43.46153846153846</v>
      </c>
      <c r="O29" s="2">
        <f t="shared" si="5"/>
        <v>43.46153846153846</v>
      </c>
      <c r="P29" s="2">
        <f>VLOOKUP(A29,[1]TDSheet!$A:$L,12,0)</f>
        <v>0.4</v>
      </c>
      <c r="T29" s="2">
        <f t="shared" si="6"/>
        <v>0</v>
      </c>
      <c r="U29" s="15">
        <f>VLOOKUP(A29,[1]TDSheet!$A:$U,21,0)</f>
        <v>16</v>
      </c>
      <c r="V29" s="16">
        <f t="shared" si="7"/>
        <v>0</v>
      </c>
      <c r="W29" s="2">
        <f t="shared" si="8"/>
        <v>0</v>
      </c>
    </row>
    <row r="30" spans="1:23" ht="11.1" customHeight="1" outlineLevel="2" x14ac:dyDescent="0.2">
      <c r="A30" s="7" t="s">
        <v>34</v>
      </c>
      <c r="B30" s="7" t="s">
        <v>9</v>
      </c>
      <c r="C30" s="8">
        <v>58</v>
      </c>
      <c r="D30" s="8">
        <v>48</v>
      </c>
      <c r="E30" s="8"/>
      <c r="F30" s="8">
        <v>106</v>
      </c>
      <c r="G30" s="15">
        <f>VLOOKUP(A30,[1]TDSheet!$A:$G,7,0)</f>
        <v>0.7</v>
      </c>
      <c r="L30" s="2">
        <f t="shared" si="3"/>
        <v>0</v>
      </c>
      <c r="M30" s="17"/>
      <c r="N30" s="2" t="e">
        <f t="shared" si="4"/>
        <v>#DIV/0!</v>
      </c>
      <c r="O30" s="2" t="e">
        <f t="shared" si="5"/>
        <v>#DIV/0!</v>
      </c>
      <c r="P30" s="2">
        <f>VLOOKUP(A30,[1]TDSheet!$A:$L,12,0)</f>
        <v>1.6</v>
      </c>
      <c r="T30" s="2">
        <f t="shared" si="6"/>
        <v>0</v>
      </c>
      <c r="U30" s="15">
        <f>VLOOKUP(A30,[1]TDSheet!$A:$U,21,0)</f>
        <v>8</v>
      </c>
      <c r="V30" s="16">
        <f t="shared" si="7"/>
        <v>0</v>
      </c>
      <c r="W30" s="2">
        <f t="shared" si="8"/>
        <v>0</v>
      </c>
    </row>
    <row r="31" spans="1:23" ht="11.1" customHeight="1" outlineLevel="2" x14ac:dyDescent="0.2">
      <c r="A31" s="7" t="s">
        <v>35</v>
      </c>
      <c r="B31" s="7" t="s">
        <v>9</v>
      </c>
      <c r="C31" s="8">
        <v>61</v>
      </c>
      <c r="D31" s="8">
        <v>48</v>
      </c>
      <c r="E31" s="8">
        <v>3</v>
      </c>
      <c r="F31" s="8">
        <v>106</v>
      </c>
      <c r="G31" s="15">
        <f>VLOOKUP(A31,[1]TDSheet!$A:$G,7,0)</f>
        <v>0.43</v>
      </c>
      <c r="L31" s="2">
        <f t="shared" si="3"/>
        <v>0.6</v>
      </c>
      <c r="M31" s="17"/>
      <c r="N31" s="2">
        <f t="shared" si="4"/>
        <v>176.66666666666669</v>
      </c>
      <c r="O31" s="2">
        <f t="shared" si="5"/>
        <v>176.66666666666669</v>
      </c>
      <c r="P31" s="2">
        <f>VLOOKUP(A31,[1]TDSheet!$A:$L,12,0)</f>
        <v>0.6</v>
      </c>
      <c r="T31" s="2">
        <f t="shared" si="6"/>
        <v>0</v>
      </c>
      <c r="U31" s="15">
        <f>VLOOKUP(A31,[1]TDSheet!$A:$U,21,0)</f>
        <v>16</v>
      </c>
      <c r="V31" s="16">
        <f t="shared" si="7"/>
        <v>0</v>
      </c>
      <c r="W31" s="2">
        <f t="shared" si="8"/>
        <v>0</v>
      </c>
    </row>
    <row r="32" spans="1:23" ht="21.95" customHeight="1" outlineLevel="2" x14ac:dyDescent="0.2">
      <c r="A32" s="7" t="s">
        <v>36</v>
      </c>
      <c r="B32" s="7" t="s">
        <v>9</v>
      </c>
      <c r="C32" s="8">
        <v>236</v>
      </c>
      <c r="D32" s="8">
        <v>104</v>
      </c>
      <c r="E32" s="8">
        <v>4</v>
      </c>
      <c r="F32" s="8">
        <v>336</v>
      </c>
      <c r="G32" s="15">
        <f>VLOOKUP(A32,[1]TDSheet!$A:$G,7,0)</f>
        <v>0.9</v>
      </c>
      <c r="L32" s="2">
        <f t="shared" si="3"/>
        <v>0.8</v>
      </c>
      <c r="M32" s="17"/>
      <c r="N32" s="2">
        <f t="shared" si="4"/>
        <v>420</v>
      </c>
      <c r="O32" s="2">
        <f t="shared" si="5"/>
        <v>420</v>
      </c>
      <c r="P32" s="2">
        <f>VLOOKUP(A32,[1]TDSheet!$A:$L,12,0)</f>
        <v>4.8</v>
      </c>
      <c r="T32" s="2">
        <f t="shared" si="6"/>
        <v>0</v>
      </c>
      <c r="U32" s="15">
        <f>VLOOKUP(A32,[1]TDSheet!$A:$U,21,0)</f>
        <v>8</v>
      </c>
      <c r="V32" s="16">
        <f t="shared" si="7"/>
        <v>0</v>
      </c>
      <c r="W32" s="2">
        <f t="shared" si="8"/>
        <v>0</v>
      </c>
    </row>
    <row r="33" spans="1:23" ht="11.1" customHeight="1" outlineLevel="2" x14ac:dyDescent="0.2">
      <c r="A33" s="7" t="s">
        <v>37</v>
      </c>
      <c r="B33" s="7" t="s">
        <v>9</v>
      </c>
      <c r="C33" s="8">
        <v>48</v>
      </c>
      <c r="D33" s="8">
        <v>48</v>
      </c>
      <c r="E33" s="8"/>
      <c r="F33" s="8">
        <v>96</v>
      </c>
      <c r="G33" s="15">
        <f>VLOOKUP(A33,[1]TDSheet!$A:$G,7,0)</f>
        <v>0.43</v>
      </c>
      <c r="L33" s="2">
        <f t="shared" si="3"/>
        <v>0</v>
      </c>
      <c r="M33" s="17"/>
      <c r="N33" s="2" t="e">
        <f t="shared" si="4"/>
        <v>#DIV/0!</v>
      </c>
      <c r="O33" s="2" t="e">
        <f t="shared" si="5"/>
        <v>#DIV/0!</v>
      </c>
      <c r="P33" s="2">
        <f>VLOOKUP(A33,[1]TDSheet!$A:$L,12,0)</f>
        <v>0</v>
      </c>
      <c r="T33" s="2">
        <f t="shared" si="6"/>
        <v>0</v>
      </c>
      <c r="U33" s="15">
        <f>VLOOKUP(A33,[1]TDSheet!$A:$U,21,0)</f>
        <v>16</v>
      </c>
      <c r="V33" s="16">
        <f t="shared" si="7"/>
        <v>0</v>
      </c>
      <c r="W33" s="2">
        <f t="shared" si="8"/>
        <v>0</v>
      </c>
    </row>
    <row r="34" spans="1:23" ht="21.95" customHeight="1" outlineLevel="2" x14ac:dyDescent="0.2">
      <c r="A34" s="7" t="s">
        <v>38</v>
      </c>
      <c r="B34" s="7" t="s">
        <v>9</v>
      </c>
      <c r="C34" s="8"/>
      <c r="D34" s="8">
        <v>48</v>
      </c>
      <c r="E34" s="8"/>
      <c r="F34" s="8">
        <v>48</v>
      </c>
      <c r="G34" s="15">
        <v>0.9</v>
      </c>
      <c r="L34" s="2">
        <f t="shared" si="3"/>
        <v>0</v>
      </c>
      <c r="M34" s="17"/>
      <c r="N34" s="2" t="e">
        <f t="shared" si="4"/>
        <v>#DIV/0!</v>
      </c>
      <c r="O34" s="2" t="e">
        <f t="shared" si="5"/>
        <v>#DIV/0!</v>
      </c>
      <c r="P34" s="2">
        <v>0</v>
      </c>
      <c r="T34" s="2">
        <f t="shared" si="6"/>
        <v>0</v>
      </c>
      <c r="U34" s="15">
        <v>8</v>
      </c>
      <c r="V34" s="16">
        <f t="shared" si="7"/>
        <v>0</v>
      </c>
      <c r="W34" s="2">
        <f t="shared" si="8"/>
        <v>0</v>
      </c>
    </row>
    <row r="35" spans="1:23" ht="11.1" customHeight="1" outlineLevel="2" x14ac:dyDescent="0.2">
      <c r="A35" s="7" t="s">
        <v>39</v>
      </c>
      <c r="B35" s="7" t="s">
        <v>15</v>
      </c>
      <c r="C35" s="8">
        <v>270</v>
      </c>
      <c r="D35" s="8">
        <v>100</v>
      </c>
      <c r="E35" s="8">
        <v>45</v>
      </c>
      <c r="F35" s="8">
        <v>325</v>
      </c>
      <c r="G35" s="15">
        <f>VLOOKUP(A35,[1]TDSheet!$A:$G,7,0)</f>
        <v>1</v>
      </c>
      <c r="L35" s="2">
        <f t="shared" si="3"/>
        <v>9</v>
      </c>
      <c r="M35" s="17"/>
      <c r="N35" s="2">
        <f t="shared" si="4"/>
        <v>36.111111111111114</v>
      </c>
      <c r="O35" s="2">
        <f t="shared" si="5"/>
        <v>36.111111111111114</v>
      </c>
      <c r="P35" s="2">
        <f>VLOOKUP(A35,[1]TDSheet!$A:$L,12,0)</f>
        <v>0</v>
      </c>
      <c r="T35" s="2">
        <f t="shared" si="6"/>
        <v>0</v>
      </c>
      <c r="U35" s="15">
        <f>VLOOKUP(A35,[1]TDSheet!$A:$U,21,0)</f>
        <v>5</v>
      </c>
      <c r="V35" s="16">
        <f t="shared" si="7"/>
        <v>0</v>
      </c>
      <c r="W35" s="2">
        <f t="shared" si="8"/>
        <v>0</v>
      </c>
    </row>
    <row r="36" spans="1:23" ht="11.1" customHeight="1" outlineLevel="2" x14ac:dyDescent="0.2">
      <c r="A36" s="7" t="s">
        <v>40</v>
      </c>
      <c r="B36" s="7" t="s">
        <v>9</v>
      </c>
      <c r="C36" s="8">
        <v>48</v>
      </c>
      <c r="D36" s="8">
        <v>48</v>
      </c>
      <c r="E36" s="8"/>
      <c r="F36" s="8">
        <v>96</v>
      </c>
      <c r="G36" s="15">
        <f>VLOOKUP(A36,[1]TDSheet!$A:$G,7,0)</f>
        <v>0.43</v>
      </c>
      <c r="L36" s="2">
        <f t="shared" si="3"/>
        <v>0</v>
      </c>
      <c r="M36" s="17"/>
      <c r="N36" s="2" t="e">
        <f t="shared" si="4"/>
        <v>#DIV/0!</v>
      </c>
      <c r="O36" s="2" t="e">
        <f t="shared" si="5"/>
        <v>#DIV/0!</v>
      </c>
      <c r="P36" s="2">
        <f>VLOOKUP(A36,[1]TDSheet!$A:$L,12,0)</f>
        <v>0</v>
      </c>
      <c r="T36" s="2">
        <f t="shared" si="6"/>
        <v>0</v>
      </c>
      <c r="U36" s="15">
        <f>VLOOKUP(A36,[1]TDSheet!$A:$U,21,0)</f>
        <v>16</v>
      </c>
      <c r="V36" s="16">
        <f t="shared" si="7"/>
        <v>0</v>
      </c>
      <c r="W36" s="2">
        <f t="shared" si="8"/>
        <v>0</v>
      </c>
    </row>
    <row r="37" spans="1:23" ht="11.1" customHeight="1" outlineLevel="2" x14ac:dyDescent="0.2">
      <c r="A37" s="7" t="s">
        <v>41</v>
      </c>
      <c r="B37" s="7" t="s">
        <v>9</v>
      </c>
      <c r="C37" s="8">
        <v>135</v>
      </c>
      <c r="D37" s="8">
        <v>48</v>
      </c>
      <c r="E37" s="8"/>
      <c r="F37" s="8">
        <v>183</v>
      </c>
      <c r="G37" s="15">
        <f>VLOOKUP(A37,[1]TDSheet!$A:$G,7,0)</f>
        <v>0.9</v>
      </c>
      <c r="L37" s="2">
        <f t="shared" si="3"/>
        <v>0</v>
      </c>
      <c r="M37" s="17"/>
      <c r="N37" s="2" t="e">
        <f t="shared" si="4"/>
        <v>#DIV/0!</v>
      </c>
      <c r="O37" s="2" t="e">
        <f t="shared" si="5"/>
        <v>#DIV/0!</v>
      </c>
      <c r="P37" s="2">
        <f>VLOOKUP(A37,[1]TDSheet!$A:$L,12,0)</f>
        <v>0.2</v>
      </c>
      <c r="T37" s="2">
        <f t="shared" si="6"/>
        <v>0</v>
      </c>
      <c r="U37" s="15">
        <f>VLOOKUP(A37,[1]TDSheet!$A:$U,21,0)</f>
        <v>8</v>
      </c>
      <c r="V37" s="16">
        <f t="shared" si="7"/>
        <v>0</v>
      </c>
      <c r="W37" s="2">
        <f t="shared" si="8"/>
        <v>0</v>
      </c>
    </row>
    <row r="38" spans="1:23" ht="11.1" customHeight="1" outlineLevel="2" x14ac:dyDescent="0.2">
      <c r="A38" s="7" t="s">
        <v>42</v>
      </c>
      <c r="B38" s="7" t="s">
        <v>9</v>
      </c>
      <c r="C38" s="8">
        <v>225</v>
      </c>
      <c r="D38" s="8">
        <v>96</v>
      </c>
      <c r="E38" s="8">
        <v>72</v>
      </c>
      <c r="F38" s="8">
        <v>249</v>
      </c>
      <c r="G38" s="15">
        <f>VLOOKUP(A38,[1]TDSheet!$A:$G,7,0)</f>
        <v>0.25</v>
      </c>
      <c r="L38" s="2">
        <f t="shared" si="3"/>
        <v>14.4</v>
      </c>
      <c r="M38" s="17"/>
      <c r="N38" s="2">
        <f t="shared" si="4"/>
        <v>17.291666666666668</v>
      </c>
      <c r="O38" s="2">
        <f t="shared" si="5"/>
        <v>17.291666666666668</v>
      </c>
      <c r="P38" s="2">
        <f>VLOOKUP(A38,[1]TDSheet!$A:$L,12,0)</f>
        <v>0.6</v>
      </c>
      <c r="T38" s="2">
        <f t="shared" si="6"/>
        <v>0</v>
      </c>
      <c r="U38" s="15">
        <f>VLOOKUP(A38,[1]TDSheet!$A:$U,21,0)</f>
        <v>12</v>
      </c>
      <c r="V38" s="16">
        <f t="shared" si="7"/>
        <v>0</v>
      </c>
      <c r="W38" s="2">
        <f t="shared" si="8"/>
        <v>0</v>
      </c>
    </row>
    <row r="39" spans="1:23" ht="11.1" customHeight="1" outlineLevel="2" x14ac:dyDescent="0.2">
      <c r="A39" s="7" t="s">
        <v>43</v>
      </c>
      <c r="B39" s="7" t="s">
        <v>15</v>
      </c>
      <c r="C39" s="8">
        <v>30.6</v>
      </c>
      <c r="D39" s="8">
        <v>50.4</v>
      </c>
      <c r="E39" s="8">
        <v>16.2</v>
      </c>
      <c r="F39" s="8">
        <v>64.8</v>
      </c>
      <c r="G39" s="15">
        <f>VLOOKUP(A39,[1]TDSheet!$A:$G,7,0)</f>
        <v>1</v>
      </c>
      <c r="L39" s="2">
        <f t="shared" si="3"/>
        <v>3.2399999999999998</v>
      </c>
      <c r="M39" s="17"/>
      <c r="N39" s="2">
        <f t="shared" si="4"/>
        <v>20</v>
      </c>
      <c r="O39" s="2">
        <f t="shared" si="5"/>
        <v>20</v>
      </c>
      <c r="P39" s="2">
        <f>VLOOKUP(A39,[1]TDSheet!$A:$L,12,0)</f>
        <v>1.08</v>
      </c>
      <c r="T39" s="2">
        <f t="shared" si="6"/>
        <v>0</v>
      </c>
      <c r="U39" s="15">
        <f>VLOOKUP(A39,[1]TDSheet!$A:$U,21,0)</f>
        <v>1.8</v>
      </c>
      <c r="V39" s="16">
        <f t="shared" si="7"/>
        <v>0</v>
      </c>
      <c r="W39" s="2">
        <f t="shared" si="8"/>
        <v>0</v>
      </c>
    </row>
    <row r="40" spans="1:23" ht="11.1" customHeight="1" outlineLevel="2" x14ac:dyDescent="0.2">
      <c r="A40" s="7" t="s">
        <v>44</v>
      </c>
      <c r="B40" s="7" t="s">
        <v>9</v>
      </c>
      <c r="C40" s="8">
        <v>95</v>
      </c>
      <c r="D40" s="8">
        <v>102</v>
      </c>
      <c r="E40" s="8">
        <v>13</v>
      </c>
      <c r="F40" s="8">
        <v>184</v>
      </c>
      <c r="G40" s="15">
        <f>VLOOKUP(A40,[1]TDSheet!$A:$G,7,0)</f>
        <v>0.2</v>
      </c>
      <c r="L40" s="2">
        <f t="shared" si="3"/>
        <v>2.6</v>
      </c>
      <c r="M40" s="17"/>
      <c r="N40" s="2">
        <f t="shared" si="4"/>
        <v>70.769230769230774</v>
      </c>
      <c r="O40" s="2">
        <f t="shared" si="5"/>
        <v>70.769230769230774</v>
      </c>
      <c r="P40" s="2">
        <f>VLOOKUP(A40,[1]TDSheet!$A:$L,12,0)</f>
        <v>0.2</v>
      </c>
      <c r="T40" s="2">
        <f t="shared" si="6"/>
        <v>0</v>
      </c>
      <c r="U40" s="15">
        <f>VLOOKUP(A40,[1]TDSheet!$A:$U,21,0)</f>
        <v>6</v>
      </c>
      <c r="V40" s="16">
        <f t="shared" si="7"/>
        <v>0</v>
      </c>
      <c r="W40" s="2">
        <f t="shared" si="8"/>
        <v>0</v>
      </c>
    </row>
    <row r="41" spans="1:23" ht="11.1" customHeight="1" outlineLevel="2" x14ac:dyDescent="0.2">
      <c r="A41" s="7" t="s">
        <v>45</v>
      </c>
      <c r="B41" s="7" t="s">
        <v>9</v>
      </c>
      <c r="C41" s="8">
        <v>95</v>
      </c>
      <c r="D41" s="8">
        <v>102</v>
      </c>
      <c r="E41" s="8">
        <v>15</v>
      </c>
      <c r="F41" s="8">
        <v>182</v>
      </c>
      <c r="G41" s="15">
        <f>VLOOKUP(A41,[1]TDSheet!$A:$G,7,0)</f>
        <v>0.2</v>
      </c>
      <c r="L41" s="2">
        <f t="shared" si="3"/>
        <v>3</v>
      </c>
      <c r="M41" s="17"/>
      <c r="N41" s="2">
        <f t="shared" si="4"/>
        <v>60.666666666666664</v>
      </c>
      <c r="O41" s="2">
        <f t="shared" si="5"/>
        <v>60.666666666666664</v>
      </c>
      <c r="P41" s="2">
        <f>VLOOKUP(A41,[1]TDSheet!$A:$L,12,0)</f>
        <v>0.2</v>
      </c>
      <c r="T41" s="2">
        <f t="shared" si="6"/>
        <v>0</v>
      </c>
      <c r="U41" s="15">
        <f>VLOOKUP(A41,[1]TDSheet!$A:$U,21,0)</f>
        <v>6</v>
      </c>
      <c r="V41" s="16">
        <f t="shared" si="7"/>
        <v>0</v>
      </c>
      <c r="W41" s="2">
        <f t="shared" si="8"/>
        <v>0</v>
      </c>
    </row>
    <row r="42" spans="1:23" ht="11.1" customHeight="1" outlineLevel="2" x14ac:dyDescent="0.2">
      <c r="A42" s="7" t="s">
        <v>46</v>
      </c>
      <c r="B42" s="7" t="s">
        <v>9</v>
      </c>
      <c r="C42" s="8">
        <v>168</v>
      </c>
      <c r="D42" s="8">
        <v>96</v>
      </c>
      <c r="E42" s="8">
        <v>102</v>
      </c>
      <c r="F42" s="8">
        <v>162</v>
      </c>
      <c r="G42" s="15">
        <f>VLOOKUP(A42,[1]TDSheet!$A:$G,7,0)</f>
        <v>0.25</v>
      </c>
      <c r="L42" s="2">
        <f t="shared" si="3"/>
        <v>20.399999999999999</v>
      </c>
      <c r="M42" s="17">
        <f t="shared" si="9"/>
        <v>123.59999999999997</v>
      </c>
      <c r="N42" s="2">
        <f t="shared" si="4"/>
        <v>14</v>
      </c>
      <c r="O42" s="2">
        <f t="shared" si="5"/>
        <v>7.9411764705882355</v>
      </c>
      <c r="P42" s="2">
        <f>VLOOKUP(A42,[1]TDSheet!$A:$L,12,0)</f>
        <v>7.2</v>
      </c>
      <c r="T42" s="2">
        <f t="shared" si="6"/>
        <v>30.899999999999991</v>
      </c>
      <c r="U42" s="15">
        <f>VLOOKUP(A42,[1]TDSheet!$A:$U,21,0)</f>
        <v>12</v>
      </c>
      <c r="V42" s="16">
        <v>20</v>
      </c>
      <c r="W42" s="2">
        <f t="shared" si="8"/>
        <v>60</v>
      </c>
    </row>
    <row r="43" spans="1:23" ht="11.1" customHeight="1" outlineLevel="2" x14ac:dyDescent="0.2">
      <c r="A43" s="7" t="s">
        <v>47</v>
      </c>
      <c r="B43" s="7" t="s">
        <v>9</v>
      </c>
      <c r="C43" s="8">
        <v>167</v>
      </c>
      <c r="D43" s="8">
        <v>96</v>
      </c>
      <c r="E43" s="8">
        <v>103</v>
      </c>
      <c r="F43" s="8">
        <v>160</v>
      </c>
      <c r="G43" s="15">
        <f>VLOOKUP(A43,[1]TDSheet!$A:$G,7,0)</f>
        <v>0.25</v>
      </c>
      <c r="L43" s="2">
        <f t="shared" si="3"/>
        <v>20.6</v>
      </c>
      <c r="M43" s="17">
        <f t="shared" si="9"/>
        <v>128.40000000000003</v>
      </c>
      <c r="N43" s="2">
        <f t="shared" si="4"/>
        <v>14</v>
      </c>
      <c r="O43" s="2">
        <f t="shared" si="5"/>
        <v>7.7669902912621351</v>
      </c>
      <c r="P43" s="2">
        <f>VLOOKUP(A43,[1]TDSheet!$A:$L,12,0)</f>
        <v>7.4</v>
      </c>
      <c r="T43" s="2">
        <f t="shared" si="6"/>
        <v>32.100000000000009</v>
      </c>
      <c r="U43" s="15">
        <f>VLOOKUP(A43,[1]TDSheet!$A:$U,21,0)</f>
        <v>12</v>
      </c>
      <c r="V43" s="16">
        <v>22</v>
      </c>
      <c r="W43" s="2">
        <f t="shared" si="8"/>
        <v>66</v>
      </c>
    </row>
    <row r="44" spans="1:23" ht="21.95" customHeight="1" outlineLevel="2" x14ac:dyDescent="0.2">
      <c r="A44" s="7" t="s">
        <v>48</v>
      </c>
      <c r="B44" s="7" t="s">
        <v>15</v>
      </c>
      <c r="C44" s="8">
        <v>48.6</v>
      </c>
      <c r="D44" s="8">
        <v>299.7</v>
      </c>
      <c r="E44" s="8">
        <v>21.6</v>
      </c>
      <c r="F44" s="8">
        <v>326.7</v>
      </c>
      <c r="G44" s="15">
        <f>VLOOKUP(A44,[1]TDSheet!$A:$G,7,0)</f>
        <v>1</v>
      </c>
      <c r="L44" s="2">
        <f t="shared" si="3"/>
        <v>4.32</v>
      </c>
      <c r="M44" s="17"/>
      <c r="N44" s="2">
        <f t="shared" si="4"/>
        <v>75.624999999999986</v>
      </c>
      <c r="O44" s="2">
        <f t="shared" si="5"/>
        <v>75.624999999999986</v>
      </c>
      <c r="P44" s="2">
        <f>VLOOKUP(A44,[1]TDSheet!$A:$L,12,0)</f>
        <v>1.08</v>
      </c>
      <c r="T44" s="2">
        <f t="shared" si="6"/>
        <v>0</v>
      </c>
      <c r="U44" s="15">
        <f>VLOOKUP(A44,[1]TDSheet!$A:$U,21,0)</f>
        <v>2.7</v>
      </c>
      <c r="V44" s="16">
        <f t="shared" si="7"/>
        <v>0</v>
      </c>
      <c r="W44" s="2">
        <f t="shared" si="8"/>
        <v>0</v>
      </c>
    </row>
    <row r="45" spans="1:23" ht="11.1" customHeight="1" outlineLevel="2" x14ac:dyDescent="0.2">
      <c r="A45" s="7" t="s">
        <v>49</v>
      </c>
      <c r="B45" s="7" t="s">
        <v>15</v>
      </c>
      <c r="C45" s="8">
        <v>355</v>
      </c>
      <c r="D45" s="8">
        <v>300</v>
      </c>
      <c r="E45" s="8">
        <v>55</v>
      </c>
      <c r="F45" s="8">
        <v>600</v>
      </c>
      <c r="G45" s="15">
        <f>VLOOKUP(A45,[1]TDSheet!$A:$G,7,0)</f>
        <v>1</v>
      </c>
      <c r="L45" s="2">
        <f t="shared" si="3"/>
        <v>11</v>
      </c>
      <c r="M45" s="17"/>
      <c r="N45" s="2">
        <f t="shared" si="4"/>
        <v>54.545454545454547</v>
      </c>
      <c r="O45" s="2">
        <f t="shared" si="5"/>
        <v>54.545454545454547</v>
      </c>
      <c r="P45" s="2">
        <f>VLOOKUP(A45,[1]TDSheet!$A:$L,12,0)</f>
        <v>3</v>
      </c>
      <c r="T45" s="2">
        <f t="shared" si="6"/>
        <v>0</v>
      </c>
      <c r="U45" s="15">
        <f>VLOOKUP(A45,[1]TDSheet!$A:$U,21,0)</f>
        <v>5</v>
      </c>
      <c r="V45" s="16">
        <f t="shared" si="7"/>
        <v>0</v>
      </c>
      <c r="W45" s="2">
        <f t="shared" si="8"/>
        <v>0</v>
      </c>
    </row>
    <row r="46" spans="1:23" ht="11.1" customHeight="1" outlineLevel="2" x14ac:dyDescent="0.2">
      <c r="A46" s="7" t="s">
        <v>50</v>
      </c>
      <c r="B46" s="7" t="s">
        <v>9</v>
      </c>
      <c r="C46" s="8">
        <v>82</v>
      </c>
      <c r="D46" s="8"/>
      <c r="E46" s="8">
        <v>61</v>
      </c>
      <c r="F46" s="8">
        <v>21</v>
      </c>
      <c r="G46" s="15">
        <f>VLOOKUP(A46,[1]TDSheet!$A:$G,7,0)</f>
        <v>0.14000000000000001</v>
      </c>
      <c r="L46" s="2">
        <f t="shared" si="3"/>
        <v>12.2</v>
      </c>
      <c r="M46" s="17">
        <f t="shared" si="9"/>
        <v>149.79999999999998</v>
      </c>
      <c r="N46" s="2">
        <f t="shared" si="4"/>
        <v>14</v>
      </c>
      <c r="O46" s="2">
        <f t="shared" si="5"/>
        <v>1.7213114754098362</v>
      </c>
      <c r="P46" s="2">
        <f>VLOOKUP(A46,[1]TDSheet!$A:$L,12,0)</f>
        <v>1.2</v>
      </c>
      <c r="T46" s="2">
        <f t="shared" si="6"/>
        <v>20.972000000000001</v>
      </c>
      <c r="U46" s="15">
        <f>VLOOKUP(A46,[1]TDSheet!$A:$U,21,0)</f>
        <v>22</v>
      </c>
      <c r="V46" s="16">
        <v>14</v>
      </c>
      <c r="W46" s="2">
        <f t="shared" si="8"/>
        <v>43.120000000000005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2023-09-15T08:38:53Z</dcterms:modified>
</cp:coreProperties>
</file>