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9,23 филиалы ЗПФ\"/>
    </mc:Choice>
  </mc:AlternateContent>
  <xr:revisionPtr revIDLastSave="0" documentId="13_ncr:1_{023E9A6B-6B67-454A-85BF-A9EA537DB2B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6" i="1"/>
  <c r="X5" i="1"/>
  <c r="X9" i="1"/>
  <c r="X10" i="1"/>
  <c r="X11" i="1"/>
  <c r="X12" i="1"/>
  <c r="X13" i="1"/>
  <c r="X17" i="1"/>
  <c r="X18" i="1"/>
  <c r="X30" i="1"/>
  <c r="X31" i="1"/>
  <c r="X33" i="1"/>
  <c r="X35" i="1"/>
  <c r="X36" i="1"/>
  <c r="X37" i="1"/>
  <c r="X38" i="1"/>
  <c r="X42" i="1"/>
  <c r="X4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6" i="1"/>
  <c r="O21" i="1"/>
  <c r="O15" i="1"/>
  <c r="O14" i="1"/>
  <c r="O47" i="1"/>
  <c r="O44" i="1"/>
  <c r="O41" i="1"/>
  <c r="O39" i="1"/>
  <c r="O27" i="1"/>
  <c r="O25" i="1"/>
  <c r="O24" i="1"/>
  <c r="O23" i="1"/>
  <c r="O7" i="1"/>
  <c r="O8" i="1"/>
  <c r="O16" i="1"/>
  <c r="O19" i="1"/>
  <c r="O20" i="1"/>
  <c r="O22" i="1"/>
  <c r="O26" i="1"/>
  <c r="O28" i="1"/>
  <c r="O29" i="1"/>
  <c r="O32" i="1"/>
  <c r="O34" i="1"/>
  <c r="O40" i="1"/>
  <c r="O43" i="1"/>
  <c r="O45" i="1"/>
  <c r="O46" i="1"/>
  <c r="O49" i="1"/>
  <c r="O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Q6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" i="1"/>
  <c r="N5" i="1" s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6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" i="1"/>
  <c r="F5" i="1"/>
  <c r="E5" i="1"/>
  <c r="V5" i="1"/>
  <c r="S5" i="1"/>
  <c r="M5" i="1"/>
  <c r="K5" i="1"/>
  <c r="J5" i="1"/>
  <c r="I5" i="1"/>
  <c r="H5" i="1"/>
  <c r="Y5" i="1" l="1"/>
  <c r="O5" i="1"/>
</calcChain>
</file>

<file path=xl/sharedStrings.xml><?xml version="1.0" encoding="utf-8"?>
<sst xmlns="http://schemas.openxmlformats.org/spreadsheetml/2006/main" count="117" uniqueCount="71">
  <si>
    <t>Период: 15.09.2023 - 22.09.2023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</si>
  <si>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</si>
  <si>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</si>
  <si>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</si>
  <si>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</si>
  <si>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</si>
  <si>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</si>
  <si>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</si>
  <si>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</si>
  <si>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</si>
  <si>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</si>
  <si>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</si>
  <si>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</si>
  <si>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</si>
  <si>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</si>
  <si>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</si>
  <si>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</si>
  <si>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</si>
  <si>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</si>
  <si>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</si>
  <si>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</si>
  <si>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</si>
  <si>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</si>
  <si>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</si>
  <si>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</si>
  <si>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</si>
  <si>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</si>
  <si>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</si>
  <si>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</si>
  <si>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</si>
  <si>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</si>
  <si>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</si>
  <si>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</si>
  <si>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</si>
  <si>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</si>
  <si>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</si>
  <si>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</si>
  <si>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</si>
  <si>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</si>
  <si>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</si>
  <si>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</si>
  <si>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</si>
  <si>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</si>
  <si>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</si>
  <si>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</si>
  <si>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</si>
  <si>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</si>
  <si>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</si>
  <si>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</si>
  <si>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</si>
  <si>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</si>
  <si>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</si>
  <si>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</si>
  <si>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</si>
  <si>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</si>
  <si>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</si>
  <si>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</si>
  <si>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</si>
  <si>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</si>
  <si>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</si>
  <si>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</si>
  <si>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</si>
  <si>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30,08</t>
  </si>
  <si>
    <t>ср 06,09</t>
  </si>
  <si>
    <t>коментарий</t>
  </si>
  <si>
    <t>вес</t>
  </si>
  <si>
    <t>заказ кор.</t>
  </si>
  <si>
    <t>ВЕС</t>
  </si>
  <si>
    <t>крат кор</t>
  </si>
  <si>
    <t>Готовые чебуреки Сочный мегачебурек.Готовые жареные.ВЕС  ПОКОМ</t>
  </si>
  <si>
    <t>ср 14,09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</si>
</sst>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4,09,23%20&#1047;&#1055;&#1060;/&#1076;&#1074;%2014,09,23%20&#1076;&#108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25,08</v>
          </cell>
          <cell r="S3" t="str">
            <v>ср 30,08</v>
          </cell>
          <cell r="T3" t="str">
            <v>ср 06,09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2320.3200000000002</v>
          </cell>
          <cell r="F5">
            <v>4913.5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464.06399999999991</v>
          </cell>
          <cell r="O5">
            <v>2226.1720000000005</v>
          </cell>
          <cell r="R5">
            <v>358.38000000000005</v>
          </cell>
          <cell r="S5">
            <v>379.95199999999994</v>
          </cell>
          <cell r="T5">
            <v>421.06799999999998</v>
          </cell>
          <cell r="V5">
            <v>1668.5159999999998</v>
          </cell>
          <cell r="W5" t="str">
            <v>крат кор</v>
          </cell>
          <cell r="X5">
            <v>432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-5</v>
          </cell>
          <cell r="D6">
            <v>157</v>
          </cell>
          <cell r="E6">
            <v>39</v>
          </cell>
          <cell r="F6">
            <v>113</v>
          </cell>
          <cell r="G6">
            <v>0.3</v>
          </cell>
          <cell r="N6">
            <v>7.8</v>
          </cell>
          <cell r="P6">
            <v>14.487179487179487</v>
          </cell>
          <cell r="Q6">
            <v>14.487179487179487</v>
          </cell>
          <cell r="R6">
            <v>2.6</v>
          </cell>
          <cell r="S6">
            <v>5.4</v>
          </cell>
          <cell r="T6">
            <v>9.6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58</v>
          </cell>
          <cell r="D7">
            <v>132</v>
          </cell>
          <cell r="E7">
            <v>58</v>
          </cell>
          <cell r="F7">
            <v>128</v>
          </cell>
          <cell r="G7">
            <v>0.3</v>
          </cell>
          <cell r="N7">
            <v>11.6</v>
          </cell>
          <cell r="O7">
            <v>22.799999999999983</v>
          </cell>
          <cell r="P7">
            <v>12.999999999999998</v>
          </cell>
          <cell r="Q7">
            <v>11.03448275862069</v>
          </cell>
          <cell r="R7">
            <v>8.1999999999999993</v>
          </cell>
          <cell r="S7">
            <v>7.6</v>
          </cell>
          <cell r="T7">
            <v>11.8</v>
          </cell>
          <cell r="V7">
            <v>6.8399999999999945</v>
          </cell>
          <cell r="W7">
            <v>12</v>
          </cell>
          <cell r="X7">
            <v>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76</v>
          </cell>
          <cell r="D8">
            <v>168</v>
          </cell>
          <cell r="E8">
            <v>64</v>
          </cell>
          <cell r="F8">
            <v>175</v>
          </cell>
          <cell r="G8">
            <v>0.3</v>
          </cell>
          <cell r="N8">
            <v>12.8</v>
          </cell>
          <cell r="P8">
            <v>13.671875</v>
          </cell>
          <cell r="Q8">
            <v>13.671875</v>
          </cell>
          <cell r="R8">
            <v>10.8</v>
          </cell>
          <cell r="S8">
            <v>11</v>
          </cell>
          <cell r="T8">
            <v>15.2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134</v>
          </cell>
          <cell r="E9">
            <v>11</v>
          </cell>
          <cell r="F9">
            <v>123</v>
          </cell>
          <cell r="G9">
            <v>0.09</v>
          </cell>
          <cell r="N9">
            <v>2.2000000000000002</v>
          </cell>
          <cell r="P9">
            <v>55.909090909090907</v>
          </cell>
          <cell r="Q9">
            <v>55.909090909090907</v>
          </cell>
          <cell r="R9">
            <v>0</v>
          </cell>
          <cell r="S9">
            <v>0</v>
          </cell>
          <cell r="T9">
            <v>2</v>
          </cell>
          <cell r="V9">
            <v>0</v>
          </cell>
          <cell r="W9">
            <v>24</v>
          </cell>
          <cell r="X9">
            <v>0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C10">
            <v>50.42</v>
          </cell>
          <cell r="D10">
            <v>1.62</v>
          </cell>
          <cell r="E10">
            <v>33.6</v>
          </cell>
          <cell r="G10">
            <v>1</v>
          </cell>
          <cell r="N10">
            <v>6.7200000000000006</v>
          </cell>
          <cell r="O10">
            <v>60.480000000000004</v>
          </cell>
          <cell r="P10">
            <v>9</v>
          </cell>
          <cell r="Q10">
            <v>0</v>
          </cell>
          <cell r="R10">
            <v>10.34</v>
          </cell>
          <cell r="S10">
            <v>4.5720000000000001</v>
          </cell>
          <cell r="T10">
            <v>0.9880000000000001</v>
          </cell>
          <cell r="V10">
            <v>60.480000000000004</v>
          </cell>
          <cell r="W10">
            <v>2.2400000000000002</v>
          </cell>
          <cell r="X10">
            <v>27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D11">
            <v>99</v>
          </cell>
          <cell r="E11">
            <v>57</v>
          </cell>
          <cell r="F11">
            <v>42</v>
          </cell>
          <cell r="G11">
            <v>1</v>
          </cell>
          <cell r="N11">
            <v>11.4</v>
          </cell>
          <cell r="O11">
            <v>106.20000000000002</v>
          </cell>
          <cell r="P11">
            <v>13.000000000000002</v>
          </cell>
          <cell r="Q11">
            <v>3.6842105263157894</v>
          </cell>
          <cell r="R11">
            <v>0</v>
          </cell>
          <cell r="S11">
            <v>0</v>
          </cell>
          <cell r="T11">
            <v>0</v>
          </cell>
          <cell r="V11">
            <v>106.20000000000002</v>
          </cell>
          <cell r="W11">
            <v>3</v>
          </cell>
          <cell r="X11">
            <v>35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195.8</v>
          </cell>
          <cell r="D12">
            <v>3.3</v>
          </cell>
          <cell r="E12">
            <v>32.6</v>
          </cell>
          <cell r="F12">
            <v>166.5</v>
          </cell>
          <cell r="G12">
            <v>1</v>
          </cell>
          <cell r="N12">
            <v>6.5200000000000005</v>
          </cell>
          <cell r="P12">
            <v>25.536809815950917</v>
          </cell>
          <cell r="Q12">
            <v>25.536809815950917</v>
          </cell>
          <cell r="R12">
            <v>4.4399999999999995</v>
          </cell>
          <cell r="S12">
            <v>5.92</v>
          </cell>
          <cell r="T12">
            <v>3.96</v>
          </cell>
          <cell r="V12">
            <v>0</v>
          </cell>
          <cell r="W12">
            <v>3.7</v>
          </cell>
          <cell r="X12">
            <v>0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33.29</v>
          </cell>
          <cell r="D13">
            <v>18.510000000000002</v>
          </cell>
          <cell r="E13">
            <v>17.8</v>
          </cell>
          <cell r="F13">
            <v>34</v>
          </cell>
          <cell r="G13">
            <v>1</v>
          </cell>
          <cell r="N13">
            <v>3.56</v>
          </cell>
          <cell r="O13">
            <v>12.280000000000001</v>
          </cell>
          <cell r="P13">
            <v>13</v>
          </cell>
          <cell r="Q13">
            <v>9.5505617977528097</v>
          </cell>
          <cell r="R13">
            <v>2.2199999999999998</v>
          </cell>
          <cell r="S13">
            <v>0.74</v>
          </cell>
          <cell r="T13">
            <v>0</v>
          </cell>
          <cell r="V13">
            <v>12.280000000000001</v>
          </cell>
          <cell r="W13">
            <v>3.7</v>
          </cell>
          <cell r="X13">
            <v>3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35</v>
          </cell>
          <cell r="D14">
            <v>76</v>
          </cell>
          <cell r="E14">
            <v>37</v>
          </cell>
          <cell r="F14">
            <v>70</v>
          </cell>
          <cell r="G14">
            <v>0.25</v>
          </cell>
          <cell r="N14">
            <v>7.4</v>
          </cell>
          <cell r="O14">
            <v>26.200000000000003</v>
          </cell>
          <cell r="P14">
            <v>13</v>
          </cell>
          <cell r="Q14">
            <v>9.4594594594594597</v>
          </cell>
          <cell r="R14">
            <v>6.6</v>
          </cell>
          <cell r="S14">
            <v>5.6</v>
          </cell>
          <cell r="T14">
            <v>6.6</v>
          </cell>
          <cell r="V14">
            <v>6.5500000000000007</v>
          </cell>
          <cell r="W14">
            <v>12</v>
          </cell>
          <cell r="X14">
            <v>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33</v>
          </cell>
          <cell r="D15">
            <v>48</v>
          </cell>
          <cell r="E15">
            <v>28</v>
          </cell>
          <cell r="F15">
            <v>49</v>
          </cell>
          <cell r="G15">
            <v>0.25</v>
          </cell>
          <cell r="N15">
            <v>5.6</v>
          </cell>
          <cell r="O15">
            <v>23.799999999999997</v>
          </cell>
          <cell r="P15">
            <v>13</v>
          </cell>
          <cell r="Q15">
            <v>8.75</v>
          </cell>
          <cell r="R15">
            <v>7</v>
          </cell>
          <cell r="S15">
            <v>5.6</v>
          </cell>
          <cell r="T15">
            <v>4.8</v>
          </cell>
          <cell r="V15">
            <v>5.9499999999999993</v>
          </cell>
          <cell r="W15">
            <v>12</v>
          </cell>
          <cell r="X15">
            <v>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135</v>
          </cell>
          <cell r="E16">
            <v>45</v>
          </cell>
          <cell r="F16">
            <v>88.2</v>
          </cell>
          <cell r="G16">
            <v>1</v>
          </cell>
          <cell r="N16">
            <v>9</v>
          </cell>
          <cell r="O16">
            <v>28.799999999999997</v>
          </cell>
          <cell r="P16">
            <v>13</v>
          </cell>
          <cell r="Q16">
            <v>9.8000000000000007</v>
          </cell>
          <cell r="R16">
            <v>2.88</v>
          </cell>
          <cell r="S16">
            <v>2.16</v>
          </cell>
          <cell r="T16">
            <v>0.72</v>
          </cell>
          <cell r="V16">
            <v>28.799999999999997</v>
          </cell>
          <cell r="W16">
            <v>1.8</v>
          </cell>
          <cell r="X16">
            <v>16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93.5</v>
          </cell>
          <cell r="E17">
            <v>51.8</v>
          </cell>
          <cell r="F17">
            <v>3.7</v>
          </cell>
          <cell r="G17">
            <v>1</v>
          </cell>
          <cell r="N17">
            <v>10.36</v>
          </cell>
          <cell r="O17">
            <v>89.539999999999992</v>
          </cell>
          <cell r="P17">
            <v>9</v>
          </cell>
          <cell r="Q17">
            <v>0.35714285714285721</v>
          </cell>
          <cell r="R17">
            <v>14.059999999999999</v>
          </cell>
          <cell r="S17">
            <v>14.059999999999999</v>
          </cell>
          <cell r="T17">
            <v>11.1</v>
          </cell>
          <cell r="V17">
            <v>89.539999999999992</v>
          </cell>
          <cell r="W17">
            <v>3.7</v>
          </cell>
          <cell r="X17">
            <v>24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12</v>
          </cell>
          <cell r="D18">
            <v>96</v>
          </cell>
          <cell r="E18">
            <v>72</v>
          </cell>
          <cell r="F18">
            <v>29</v>
          </cell>
          <cell r="G18">
            <v>0.25</v>
          </cell>
          <cell r="N18">
            <v>14.4</v>
          </cell>
          <cell r="O18">
            <v>129.4</v>
          </cell>
          <cell r="P18">
            <v>11</v>
          </cell>
          <cell r="Q18">
            <v>2.0138888888888888</v>
          </cell>
          <cell r="R18">
            <v>10.6</v>
          </cell>
          <cell r="S18">
            <v>14.8</v>
          </cell>
          <cell r="T18">
            <v>12.2</v>
          </cell>
          <cell r="V18">
            <v>32.35</v>
          </cell>
          <cell r="W18">
            <v>6</v>
          </cell>
          <cell r="X18">
            <v>22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156</v>
          </cell>
          <cell r="D19">
            <v>372</v>
          </cell>
          <cell r="E19">
            <v>223</v>
          </cell>
          <cell r="F19">
            <v>244</v>
          </cell>
          <cell r="G19">
            <v>0.25</v>
          </cell>
          <cell r="N19">
            <v>44.6</v>
          </cell>
          <cell r="O19">
            <v>335.80000000000007</v>
          </cell>
          <cell r="P19">
            <v>13.000000000000002</v>
          </cell>
          <cell r="Q19">
            <v>5.4708520179372195</v>
          </cell>
          <cell r="R19">
            <v>22</v>
          </cell>
          <cell r="S19">
            <v>31.8</v>
          </cell>
          <cell r="T19">
            <v>32.799999999999997</v>
          </cell>
          <cell r="V19">
            <v>83.950000000000017</v>
          </cell>
          <cell r="W19">
            <v>12</v>
          </cell>
          <cell r="X19">
            <v>28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8.6</v>
          </cell>
          <cell r="D20">
            <v>423.4</v>
          </cell>
          <cell r="E20">
            <v>6</v>
          </cell>
          <cell r="F20">
            <v>414</v>
          </cell>
          <cell r="G20">
            <v>1</v>
          </cell>
          <cell r="N20">
            <v>1.2</v>
          </cell>
          <cell r="P20">
            <v>345</v>
          </cell>
          <cell r="Q20">
            <v>345</v>
          </cell>
          <cell r="R20">
            <v>20.28</v>
          </cell>
          <cell r="S20">
            <v>2.2800000000000002</v>
          </cell>
          <cell r="T20">
            <v>26</v>
          </cell>
          <cell r="V20">
            <v>0</v>
          </cell>
          <cell r="W20">
            <v>6</v>
          </cell>
          <cell r="X20">
            <v>0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40</v>
          </cell>
          <cell r="D21">
            <v>72</v>
          </cell>
          <cell r="E21">
            <v>19</v>
          </cell>
          <cell r="F21">
            <v>86</v>
          </cell>
          <cell r="G21">
            <v>0.75</v>
          </cell>
          <cell r="N21">
            <v>3.8</v>
          </cell>
          <cell r="P21">
            <v>22.631578947368421</v>
          </cell>
          <cell r="Q21">
            <v>22.631578947368421</v>
          </cell>
          <cell r="R21">
            <v>4.5999999999999996</v>
          </cell>
          <cell r="S21">
            <v>5.4</v>
          </cell>
          <cell r="T21">
            <v>6.8</v>
          </cell>
          <cell r="V21">
            <v>0</v>
          </cell>
          <cell r="W21">
            <v>8</v>
          </cell>
          <cell r="X21">
            <v>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74</v>
          </cell>
          <cell r="D22">
            <v>20</v>
          </cell>
          <cell r="E22">
            <v>42</v>
          </cell>
          <cell r="F22">
            <v>51</v>
          </cell>
          <cell r="G22">
            <v>0.9</v>
          </cell>
          <cell r="N22">
            <v>8.4</v>
          </cell>
          <cell r="O22">
            <v>58.2</v>
          </cell>
          <cell r="P22">
            <v>13</v>
          </cell>
          <cell r="Q22">
            <v>6.0714285714285712</v>
          </cell>
          <cell r="R22">
            <v>4.4000000000000004</v>
          </cell>
          <cell r="S22">
            <v>6.8</v>
          </cell>
          <cell r="T22">
            <v>3.8</v>
          </cell>
          <cell r="V22">
            <v>52.38</v>
          </cell>
          <cell r="W22">
            <v>8</v>
          </cell>
          <cell r="X22">
            <v>7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150</v>
          </cell>
          <cell r="E23">
            <v>24</v>
          </cell>
          <cell r="F23">
            <v>117</v>
          </cell>
          <cell r="G23">
            <v>0.9</v>
          </cell>
          <cell r="N23">
            <v>4.8</v>
          </cell>
          <cell r="P23">
            <v>24.375</v>
          </cell>
          <cell r="Q23">
            <v>24.375</v>
          </cell>
          <cell r="R23">
            <v>0</v>
          </cell>
          <cell r="S23">
            <v>1</v>
          </cell>
          <cell r="T23">
            <v>2</v>
          </cell>
          <cell r="V23">
            <v>0</v>
          </cell>
          <cell r="W23">
            <v>8</v>
          </cell>
          <cell r="X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25</v>
          </cell>
          <cell r="E24">
            <v>6</v>
          </cell>
          <cell r="F24">
            <v>19</v>
          </cell>
          <cell r="G24">
            <v>0.43</v>
          </cell>
          <cell r="N24">
            <v>1.2</v>
          </cell>
          <cell r="P24">
            <v>15.833333333333334</v>
          </cell>
          <cell r="Q24">
            <v>15.833333333333334</v>
          </cell>
          <cell r="R24">
            <v>0.2</v>
          </cell>
          <cell r="S24">
            <v>0.8</v>
          </cell>
          <cell r="T24">
            <v>0.6</v>
          </cell>
          <cell r="V24">
            <v>0</v>
          </cell>
          <cell r="W24">
            <v>16</v>
          </cell>
          <cell r="X24">
            <v>0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111</v>
          </cell>
          <cell r="D25">
            <v>88</v>
          </cell>
          <cell r="E25">
            <v>58</v>
          </cell>
          <cell r="F25">
            <v>124</v>
          </cell>
          <cell r="G25">
            <v>0.9</v>
          </cell>
          <cell r="N25">
            <v>11.6</v>
          </cell>
          <cell r="O25">
            <v>26.799999999999983</v>
          </cell>
          <cell r="P25">
            <v>12.999999999999998</v>
          </cell>
          <cell r="Q25">
            <v>10.689655172413794</v>
          </cell>
          <cell r="R25">
            <v>11.4</v>
          </cell>
          <cell r="S25">
            <v>13.2</v>
          </cell>
          <cell r="T25">
            <v>12</v>
          </cell>
          <cell r="V25">
            <v>24.119999999999987</v>
          </cell>
          <cell r="W25">
            <v>8</v>
          </cell>
          <cell r="X25">
            <v>3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35</v>
          </cell>
          <cell r="D26">
            <v>80</v>
          </cell>
          <cell r="E26">
            <v>34</v>
          </cell>
          <cell r="F26">
            <v>64</v>
          </cell>
          <cell r="G26">
            <v>0.43</v>
          </cell>
          <cell r="N26">
            <v>6.8</v>
          </cell>
          <cell r="O26">
            <v>24.399999999999991</v>
          </cell>
          <cell r="P26">
            <v>12.999999999999998</v>
          </cell>
          <cell r="Q26">
            <v>9.4117647058823533</v>
          </cell>
          <cell r="R26">
            <v>4.8</v>
          </cell>
          <cell r="S26">
            <v>8.1999999999999993</v>
          </cell>
          <cell r="T26">
            <v>3.4</v>
          </cell>
          <cell r="V26">
            <v>10.491999999999996</v>
          </cell>
          <cell r="W26">
            <v>16</v>
          </cell>
          <cell r="X26">
            <v>2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115</v>
          </cell>
          <cell r="D27">
            <v>550</v>
          </cell>
          <cell r="E27">
            <v>193.52</v>
          </cell>
          <cell r="F27">
            <v>440</v>
          </cell>
          <cell r="G27">
            <v>1</v>
          </cell>
          <cell r="N27">
            <v>38.704000000000001</v>
          </cell>
          <cell r="O27">
            <v>63.151999999999987</v>
          </cell>
          <cell r="P27">
            <v>13</v>
          </cell>
          <cell r="Q27">
            <v>11.368334022323275</v>
          </cell>
          <cell r="R27">
            <v>32</v>
          </cell>
          <cell r="S27">
            <v>49</v>
          </cell>
          <cell r="T27">
            <v>40</v>
          </cell>
          <cell r="V27">
            <v>63.151999999999987</v>
          </cell>
          <cell r="W27">
            <v>5</v>
          </cell>
          <cell r="X27">
            <v>13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114</v>
          </cell>
          <cell r="D28">
            <v>256</v>
          </cell>
          <cell r="E28">
            <v>120</v>
          </cell>
          <cell r="F28">
            <v>220</v>
          </cell>
          <cell r="G28">
            <v>0.9</v>
          </cell>
          <cell r="N28">
            <v>24</v>
          </cell>
          <cell r="O28">
            <v>92</v>
          </cell>
          <cell r="P28">
            <v>13</v>
          </cell>
          <cell r="Q28">
            <v>9.1666666666666661</v>
          </cell>
          <cell r="R28">
            <v>19.600000000000001</v>
          </cell>
          <cell r="S28">
            <v>28.2</v>
          </cell>
          <cell r="T28">
            <v>17.8</v>
          </cell>
          <cell r="V28">
            <v>82.8</v>
          </cell>
          <cell r="W28">
            <v>8</v>
          </cell>
          <cell r="X28">
            <v>12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61</v>
          </cell>
          <cell r="D29">
            <v>32</v>
          </cell>
          <cell r="E29">
            <v>34</v>
          </cell>
          <cell r="F29">
            <v>45</v>
          </cell>
          <cell r="G29">
            <v>0.43</v>
          </cell>
          <cell r="N29">
            <v>6.8</v>
          </cell>
          <cell r="O29">
            <v>43.399999999999991</v>
          </cell>
          <cell r="P29">
            <v>12.999999999999998</v>
          </cell>
          <cell r="Q29">
            <v>6.6176470588235299</v>
          </cell>
          <cell r="R29">
            <v>9.8000000000000007</v>
          </cell>
          <cell r="S29">
            <v>6.2</v>
          </cell>
          <cell r="T29">
            <v>5.4</v>
          </cell>
          <cell r="V29">
            <v>18.661999999999995</v>
          </cell>
          <cell r="W29">
            <v>16</v>
          </cell>
          <cell r="X29">
            <v>3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226</v>
          </cell>
          <cell r="E30">
            <v>5</v>
          </cell>
          <cell r="F30">
            <v>212</v>
          </cell>
          <cell r="G30">
            <v>0.7</v>
          </cell>
          <cell r="N30">
            <v>1</v>
          </cell>
          <cell r="P30">
            <v>212</v>
          </cell>
          <cell r="Q30">
            <v>212</v>
          </cell>
          <cell r="R30">
            <v>0</v>
          </cell>
          <cell r="S30">
            <v>0</v>
          </cell>
          <cell r="T30">
            <v>2.6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30</v>
          </cell>
          <cell r="D31">
            <v>3</v>
          </cell>
          <cell r="E31">
            <v>2</v>
          </cell>
          <cell r="F31">
            <v>31</v>
          </cell>
          <cell r="G31">
            <v>0.43</v>
          </cell>
          <cell r="N31">
            <v>0.4</v>
          </cell>
          <cell r="P31">
            <v>77.5</v>
          </cell>
          <cell r="Q31">
            <v>77.5</v>
          </cell>
          <cell r="R31">
            <v>0</v>
          </cell>
          <cell r="S31">
            <v>0</v>
          </cell>
          <cell r="T31">
            <v>0.4</v>
          </cell>
          <cell r="V31">
            <v>0</v>
          </cell>
          <cell r="W31">
            <v>16</v>
          </cell>
          <cell r="X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65</v>
          </cell>
          <cell r="D32">
            <v>192</v>
          </cell>
          <cell r="E32">
            <v>67</v>
          </cell>
          <cell r="F32">
            <v>182</v>
          </cell>
          <cell r="G32">
            <v>0.9</v>
          </cell>
          <cell r="N32">
            <v>13.4</v>
          </cell>
          <cell r="P32">
            <v>13.582089552238806</v>
          </cell>
          <cell r="Q32">
            <v>13.582089552238806</v>
          </cell>
          <cell r="R32">
            <v>7.4</v>
          </cell>
          <cell r="S32">
            <v>15.6</v>
          </cell>
          <cell r="T32">
            <v>14.4</v>
          </cell>
          <cell r="V32">
            <v>0</v>
          </cell>
          <cell r="W32">
            <v>8</v>
          </cell>
          <cell r="X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47</v>
          </cell>
          <cell r="F33">
            <v>47</v>
          </cell>
          <cell r="G33">
            <v>0.43</v>
          </cell>
          <cell r="N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0</v>
          </cell>
          <cell r="T33">
            <v>0.2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-2</v>
          </cell>
          <cell r="D34">
            <v>2</v>
          </cell>
          <cell r="G34">
            <v>0</v>
          </cell>
          <cell r="N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0</v>
          </cell>
          <cell r="T34">
            <v>0.4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365</v>
          </cell>
          <cell r="D35">
            <v>255</v>
          </cell>
          <cell r="E35">
            <v>275</v>
          </cell>
          <cell r="F35">
            <v>320</v>
          </cell>
          <cell r="G35">
            <v>1</v>
          </cell>
          <cell r="N35">
            <v>55</v>
          </cell>
          <cell r="O35">
            <v>395</v>
          </cell>
          <cell r="P35">
            <v>13</v>
          </cell>
          <cell r="Q35">
            <v>5.8181818181818183</v>
          </cell>
          <cell r="R35">
            <v>51</v>
          </cell>
          <cell r="S35">
            <v>40</v>
          </cell>
          <cell r="T35">
            <v>38</v>
          </cell>
          <cell r="V35">
            <v>395</v>
          </cell>
          <cell r="W35">
            <v>5</v>
          </cell>
          <cell r="X35">
            <v>79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C36">
            <v>46</v>
          </cell>
          <cell r="F36">
            <v>46</v>
          </cell>
          <cell r="G36">
            <v>0.43</v>
          </cell>
          <cell r="N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0.2</v>
          </cell>
          <cell r="T36">
            <v>0.4</v>
          </cell>
          <cell r="V36">
            <v>0</v>
          </cell>
          <cell r="W36">
            <v>16</v>
          </cell>
          <cell r="X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C37">
            <v>66</v>
          </cell>
          <cell r="E37">
            <v>6</v>
          </cell>
          <cell r="F37">
            <v>60</v>
          </cell>
          <cell r="G37">
            <v>0.9</v>
          </cell>
          <cell r="N37">
            <v>1.2</v>
          </cell>
          <cell r="P37">
            <v>50</v>
          </cell>
          <cell r="Q37">
            <v>50</v>
          </cell>
          <cell r="R37">
            <v>0</v>
          </cell>
          <cell r="S37">
            <v>0.4</v>
          </cell>
          <cell r="T37">
            <v>1.2</v>
          </cell>
          <cell r="V37">
            <v>0</v>
          </cell>
          <cell r="W37">
            <v>8</v>
          </cell>
          <cell r="X37">
            <v>0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102</v>
          </cell>
          <cell r="F38">
            <v>102</v>
          </cell>
          <cell r="G38">
            <v>0.33</v>
          </cell>
          <cell r="N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6</v>
          </cell>
          <cell r="X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C39">
            <v>36</v>
          </cell>
          <cell r="D39">
            <v>39</v>
          </cell>
          <cell r="E39">
            <v>33</v>
          </cell>
          <cell r="F39">
            <v>39</v>
          </cell>
          <cell r="G39">
            <v>1</v>
          </cell>
          <cell r="N39">
            <v>6.6</v>
          </cell>
          <cell r="O39">
            <v>46.8</v>
          </cell>
          <cell r="P39">
            <v>13</v>
          </cell>
          <cell r="Q39">
            <v>5.9090909090909092</v>
          </cell>
          <cell r="R39">
            <v>6</v>
          </cell>
          <cell r="S39">
            <v>4.2</v>
          </cell>
          <cell r="T39">
            <v>4.2</v>
          </cell>
          <cell r="V39">
            <v>46.8</v>
          </cell>
          <cell r="W39">
            <v>3</v>
          </cell>
          <cell r="X39">
            <v>16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C40">
            <v>110</v>
          </cell>
          <cell r="E40">
            <v>39</v>
          </cell>
          <cell r="F40">
            <v>62</v>
          </cell>
          <cell r="G40">
            <v>0.25</v>
          </cell>
          <cell r="N40">
            <v>7.8</v>
          </cell>
          <cell r="O40">
            <v>39.399999999999991</v>
          </cell>
          <cell r="P40">
            <v>13</v>
          </cell>
          <cell r="Q40">
            <v>7.9487179487179489</v>
          </cell>
          <cell r="R40">
            <v>4.8</v>
          </cell>
          <cell r="S40">
            <v>5.8</v>
          </cell>
          <cell r="T40">
            <v>5.2</v>
          </cell>
          <cell r="V40">
            <v>9.8499999999999979</v>
          </cell>
          <cell r="W40">
            <v>12</v>
          </cell>
          <cell r="X40">
            <v>3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C41">
            <v>-2</v>
          </cell>
          <cell r="D41">
            <v>26</v>
          </cell>
          <cell r="E41">
            <v>12</v>
          </cell>
          <cell r="F41">
            <v>12</v>
          </cell>
          <cell r="G41">
            <v>0.3</v>
          </cell>
          <cell r="N41">
            <v>2.4</v>
          </cell>
          <cell r="O41">
            <v>19.2</v>
          </cell>
          <cell r="P41">
            <v>13</v>
          </cell>
          <cell r="Q41">
            <v>5</v>
          </cell>
          <cell r="R41">
            <v>0.4</v>
          </cell>
          <cell r="S41">
            <v>0</v>
          </cell>
          <cell r="T41">
            <v>0</v>
          </cell>
          <cell r="V41">
            <v>5.76</v>
          </cell>
          <cell r="W41">
            <v>12</v>
          </cell>
          <cell r="X41">
            <v>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C42">
            <v>-6</v>
          </cell>
          <cell r="D42">
            <v>24</v>
          </cell>
          <cell r="E42">
            <v>6</v>
          </cell>
          <cell r="F42">
            <v>12</v>
          </cell>
          <cell r="G42">
            <v>0.3</v>
          </cell>
          <cell r="N42">
            <v>1.2</v>
          </cell>
          <cell r="O42">
            <v>3.5999999999999996</v>
          </cell>
          <cell r="P42">
            <v>13</v>
          </cell>
          <cell r="Q42">
            <v>10</v>
          </cell>
          <cell r="R42">
            <v>0.6</v>
          </cell>
          <cell r="S42">
            <v>0</v>
          </cell>
          <cell r="T42">
            <v>0.6</v>
          </cell>
          <cell r="V42">
            <v>1.0799999999999998</v>
          </cell>
          <cell r="W42">
            <v>12</v>
          </cell>
          <cell r="X42">
            <v>1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C43">
            <v>53</v>
          </cell>
          <cell r="D43">
            <v>39.6</v>
          </cell>
          <cell r="E43">
            <v>42.2</v>
          </cell>
          <cell r="F43">
            <v>46</v>
          </cell>
          <cell r="G43">
            <v>1</v>
          </cell>
          <cell r="N43">
            <v>8.4400000000000013</v>
          </cell>
          <cell r="O43">
            <v>63.720000000000013</v>
          </cell>
          <cell r="P43">
            <v>13</v>
          </cell>
          <cell r="Q43">
            <v>5.4502369668246438</v>
          </cell>
          <cell r="R43">
            <v>8.5</v>
          </cell>
          <cell r="S43">
            <v>2.88</v>
          </cell>
          <cell r="T43">
            <v>5.64</v>
          </cell>
          <cell r="V43">
            <v>63.720000000000013</v>
          </cell>
          <cell r="W43">
            <v>1.8</v>
          </cell>
          <cell r="X43">
            <v>35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C44">
            <v>76</v>
          </cell>
          <cell r="D44">
            <v>8</v>
          </cell>
          <cell r="E44">
            <v>27</v>
          </cell>
          <cell r="F44">
            <v>55</v>
          </cell>
          <cell r="G44">
            <v>0.2</v>
          </cell>
          <cell r="N44">
            <v>5.4</v>
          </cell>
          <cell r="O44">
            <v>15.200000000000003</v>
          </cell>
          <cell r="P44">
            <v>13</v>
          </cell>
          <cell r="Q44">
            <v>10.185185185185185</v>
          </cell>
          <cell r="R44">
            <v>2.2000000000000002</v>
          </cell>
          <cell r="S44">
            <v>4</v>
          </cell>
          <cell r="T44">
            <v>5.2</v>
          </cell>
          <cell r="V44">
            <v>3.0400000000000009</v>
          </cell>
          <cell r="W44">
            <v>6</v>
          </cell>
          <cell r="X44">
            <v>3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C45">
            <v>61</v>
          </cell>
          <cell r="D45">
            <v>60</v>
          </cell>
          <cell r="E45">
            <v>28</v>
          </cell>
          <cell r="F45">
            <v>87</v>
          </cell>
          <cell r="G45">
            <v>0.2</v>
          </cell>
          <cell r="N45">
            <v>5.6</v>
          </cell>
          <cell r="P45">
            <v>15.535714285714286</v>
          </cell>
          <cell r="Q45">
            <v>15.535714285714286</v>
          </cell>
          <cell r="R45">
            <v>3.8</v>
          </cell>
          <cell r="S45">
            <v>5.2</v>
          </cell>
          <cell r="T45">
            <v>7.4</v>
          </cell>
          <cell r="V45">
            <v>0</v>
          </cell>
          <cell r="W45">
            <v>6</v>
          </cell>
          <cell r="X45">
            <v>0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>
            <v>19</v>
          </cell>
          <cell r="D46">
            <v>252</v>
          </cell>
          <cell r="E46">
            <v>30</v>
          </cell>
          <cell r="F46">
            <v>228</v>
          </cell>
          <cell r="G46">
            <v>0.25</v>
          </cell>
          <cell r="N46">
            <v>6</v>
          </cell>
          <cell r="P46">
            <v>38</v>
          </cell>
          <cell r="Q46">
            <v>38</v>
          </cell>
          <cell r="R46">
            <v>10.4</v>
          </cell>
          <cell r="S46">
            <v>7.6</v>
          </cell>
          <cell r="T46">
            <v>16.600000000000001</v>
          </cell>
          <cell r="V46">
            <v>0</v>
          </cell>
          <cell r="W46">
            <v>12</v>
          </cell>
          <cell r="X46">
            <v>0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>
            <v>15</v>
          </cell>
          <cell r="D47">
            <v>228</v>
          </cell>
          <cell r="E47">
            <v>17</v>
          </cell>
          <cell r="F47">
            <v>216</v>
          </cell>
          <cell r="G47">
            <v>0.25</v>
          </cell>
          <cell r="N47">
            <v>3.4</v>
          </cell>
          <cell r="P47">
            <v>63.529411764705884</v>
          </cell>
          <cell r="Q47">
            <v>63.529411764705884</v>
          </cell>
          <cell r="R47">
            <v>9.6</v>
          </cell>
          <cell r="S47">
            <v>6.2</v>
          </cell>
          <cell r="T47">
            <v>14.8</v>
          </cell>
          <cell r="V47">
            <v>0</v>
          </cell>
          <cell r="W47">
            <v>12</v>
          </cell>
          <cell r="X47">
            <v>0</v>
          </cell>
        </row>
        <row r="48">
          <cell r="A48" t="str">
            <v>Чебуреки Мясные вес 2,7 кг Кулинарные изделия мясосодержащие рубленые в тесте жарен  ПОКОМ</v>
          </cell>
          <cell r="B48" t="str">
            <v>кг</v>
          </cell>
          <cell r="C48">
            <v>16.2</v>
          </cell>
          <cell r="D48">
            <v>240.3</v>
          </cell>
          <cell r="E48">
            <v>64.8</v>
          </cell>
          <cell r="F48">
            <v>170.1</v>
          </cell>
          <cell r="G48">
            <v>1</v>
          </cell>
          <cell r="N48">
            <v>12.959999999999999</v>
          </cell>
          <cell r="P48">
            <v>13.125</v>
          </cell>
          <cell r="Q48">
            <v>13.125</v>
          </cell>
          <cell r="R48">
            <v>10.26</v>
          </cell>
          <cell r="S48">
            <v>16.740000000000002</v>
          </cell>
          <cell r="T48">
            <v>15.66</v>
          </cell>
          <cell r="V48">
            <v>0</v>
          </cell>
          <cell r="W48">
            <v>2.7</v>
          </cell>
          <cell r="X48">
            <v>0</v>
          </cell>
        </row>
        <row r="49">
          <cell r="A49" t="str">
            <v>Чебуреки сочные, ВЕС, куриные жарен. зам  ПОКОМ</v>
          </cell>
          <cell r="B49" t="str">
            <v>кг</v>
          </cell>
          <cell r="C49">
            <v>50</v>
          </cell>
          <cell r="D49">
            <v>295</v>
          </cell>
          <cell r="E49">
            <v>295</v>
          </cell>
          <cell r="F49">
            <v>20</v>
          </cell>
          <cell r="G49">
            <v>1</v>
          </cell>
          <cell r="N49">
            <v>59</v>
          </cell>
          <cell r="O49">
            <v>452</v>
          </cell>
          <cell r="P49">
            <v>8</v>
          </cell>
          <cell r="Q49">
            <v>0.33898305084745761</v>
          </cell>
          <cell r="R49">
            <v>32</v>
          </cell>
          <cell r="S49">
            <v>35</v>
          </cell>
          <cell r="T49">
            <v>47</v>
          </cell>
          <cell r="V49">
            <v>452</v>
          </cell>
          <cell r="W49">
            <v>5</v>
          </cell>
          <cell r="X49">
            <v>90</v>
          </cell>
        </row>
        <row r="50">
          <cell r="A50" t="str">
            <v>Чебуречище горячая штучка 0,14кг Поком</v>
          </cell>
          <cell r="B50" t="str">
            <v>шт</v>
          </cell>
          <cell r="C50">
            <v>146</v>
          </cell>
          <cell r="D50">
            <v>44</v>
          </cell>
          <cell r="E50">
            <v>65</v>
          </cell>
          <cell r="F50">
            <v>121</v>
          </cell>
          <cell r="G50">
            <v>0.14000000000000001</v>
          </cell>
          <cell r="N50">
            <v>13</v>
          </cell>
          <cell r="O50">
            <v>48</v>
          </cell>
          <cell r="P50">
            <v>13</v>
          </cell>
          <cell r="Q50">
            <v>9.3076923076923084</v>
          </cell>
          <cell r="R50">
            <v>2.6</v>
          </cell>
          <cell r="S50">
            <v>5.8</v>
          </cell>
          <cell r="T50">
            <v>11.6</v>
          </cell>
          <cell r="V50">
            <v>6.7200000000000006</v>
          </cell>
          <cell r="W50">
            <v>22</v>
          </cell>
          <cell r="X5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9"/>
  <sheetViews>
    <sheetView tabSelected="1" workbookViewId="0">
      <pane ySplit="5" topLeftCell="A18" activePane="bottomLeft" state="frozen"/>
      <selection pane="bottomLeft" activeCell="AA23" sqref="AA23"/>
    </sheetView>
  </sheetViews>
  <sheetFormatPr defaultColWidth="10.5" defaultRowHeight="11.45" customHeight="1" outlineLevelRow="2" x14ac:dyDescent="0.2"/>
  <cols>
    <col min="1" max="1" width="71.33203125" style="1" customWidth="1"/>
    <col min="2" max="2" width="4" style="1" customWidth="1"/>
    <col min="3" max="6" width="6.83203125" style="1" customWidth="1"/>
    <col min="7" max="7" width="5" style="15" customWidth="1"/>
    <col min="8" max="11" width="2" style="7" customWidth="1"/>
    <col min="12" max="12" width="6.33203125" style="7" customWidth="1"/>
    <col min="13" max="13" width="1.5" style="7" customWidth="1"/>
    <col min="14" max="14" width="6.83203125" style="7" customWidth="1"/>
    <col min="15" max="15" width="10.5" style="7"/>
    <col min="16" max="17" width="6.83203125" style="7" customWidth="1"/>
    <col min="18" max="20" width="7.6640625" style="7" customWidth="1"/>
    <col min="21" max="22" width="10.5" style="7"/>
    <col min="23" max="23" width="8.1640625" style="15" customWidth="1"/>
    <col min="24" max="24" width="10.5" style="16"/>
    <col min="25" max="16384" width="10.5" style="7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6" t="s">
        <v>1</v>
      </c>
      <c r="B3" s="6" t="s">
        <v>2</v>
      </c>
      <c r="C3" s="6" t="s">
        <v>3</v>
      </c>
      <c r="D3" s="6"/>
      <c r="E3" s="6"/>
      <c r="F3" s="6"/>
      <c r="G3" s="10" t="s">
        <v>53</v>
      </c>
      <c r="H3" s="2" t="s">
        <v>54</v>
      </c>
      <c r="I3" s="2" t="s">
        <v>55</v>
      </c>
      <c r="J3" s="2" t="s">
        <v>56</v>
      </c>
      <c r="K3" s="2" t="s">
        <v>57</v>
      </c>
      <c r="L3" s="2" t="s">
        <v>58</v>
      </c>
      <c r="M3" s="2" t="s">
        <v>58</v>
      </c>
      <c r="N3" s="2" t="s">
        <v>59</v>
      </c>
      <c r="O3" s="2" t="s">
        <v>58</v>
      </c>
      <c r="P3" s="2" t="s">
        <v>60</v>
      </c>
      <c r="Q3" s="2" t="s">
        <v>61</v>
      </c>
      <c r="R3" s="11" t="s">
        <v>62</v>
      </c>
      <c r="S3" s="11" t="s">
        <v>63</v>
      </c>
      <c r="T3" s="11" t="s">
        <v>70</v>
      </c>
      <c r="U3" s="2" t="s">
        <v>64</v>
      </c>
      <c r="V3" s="2" t="s">
        <v>65</v>
      </c>
      <c r="W3" s="10"/>
      <c r="X3" s="12" t="s">
        <v>66</v>
      </c>
      <c r="Y3" s="2" t="s">
        <v>67</v>
      </c>
    </row>
    <row r="4" spans="1:25" ht="26.1" customHeight="1" x14ac:dyDescent="0.2">
      <c r="A4" s="6" t="s">
        <v>1</v>
      </c>
      <c r="B4" s="6" t="s">
        <v>2</v>
      </c>
      <c r="C4" s="6" t="s">
        <v>4</v>
      </c>
      <c r="D4" s="6" t="s">
        <v>5</v>
      </c>
      <c r="E4" s="6" t="s">
        <v>6</v>
      </c>
      <c r="F4" s="6" t="s">
        <v>7</v>
      </c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0"/>
      <c r="X4" s="12"/>
      <c r="Y4" s="2"/>
    </row>
    <row r="5" spans="1:25" ht="11.1" customHeight="1" x14ac:dyDescent="0.2">
      <c r="A5" s="8"/>
      <c r="B5" s="8"/>
      <c r="C5" s="4"/>
      <c r="D5" s="4"/>
      <c r="E5" s="13">
        <f t="shared" ref="E5:F5" si="0">SUM(E6:E82)</f>
        <v>2554.1150000000002</v>
      </c>
      <c r="F5" s="13">
        <f t="shared" si="0"/>
        <v>1928.4</v>
      </c>
      <c r="G5" s="10"/>
      <c r="H5" s="13">
        <f t="shared" ref="H5:O5" si="1">SUM(H6:H82)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2245.1800000000003</v>
      </c>
      <c r="M5" s="13">
        <f t="shared" si="1"/>
        <v>0</v>
      </c>
      <c r="N5" s="13">
        <f t="shared" si="1"/>
        <v>510.82299999999981</v>
      </c>
      <c r="O5" s="13">
        <f t="shared" si="1"/>
        <v>3097.4039999999991</v>
      </c>
      <c r="P5" s="2"/>
      <c r="Q5" s="2"/>
      <c r="R5" s="13">
        <f>SUM(R6:R82)</f>
        <v>379.95199999999994</v>
      </c>
      <c r="S5" s="13">
        <f>SUM(S6:S82)</f>
        <v>420.66800000000001</v>
      </c>
      <c r="T5" s="13">
        <f>SUM(T6:T82)</f>
        <v>464.06399999999991</v>
      </c>
      <c r="U5" s="2"/>
      <c r="V5" s="13">
        <f>SUM(V6:V82)</f>
        <v>2072.6440000000002</v>
      </c>
      <c r="W5" s="10" t="s">
        <v>68</v>
      </c>
      <c r="X5" s="14">
        <f>SUM(X6:X82)</f>
        <v>469</v>
      </c>
      <c r="Y5" s="13">
        <f>SUM(Y6:Y82)</f>
        <v>2082.08</v>
      </c>
    </row>
    <row r="6" spans="1:25" ht="11.1" customHeight="1" outlineLevel="2" x14ac:dyDescent="0.2">
      <c r="A6" s="9" t="s">
        <v>8</v>
      </c>
      <c r="B6" s="9" t="s">
        <v>9</v>
      </c>
      <c r="C6" s="5">
        <v>113</v>
      </c>
      <c r="D6" s="5">
        <v>16</v>
      </c>
      <c r="E6" s="5">
        <v>50</v>
      </c>
      <c r="F6" s="5">
        <v>72</v>
      </c>
      <c r="G6" s="15">
        <f>VLOOKUP(A6,[1]TDSheet!$A:$G,7,0)</f>
        <v>0.3</v>
      </c>
      <c r="L6" s="7">
        <f>VLOOKUP(A6,[1]TDSheet!$A:$X,24,0)*W6</f>
        <v>0</v>
      </c>
      <c r="N6" s="7">
        <f>E6/5</f>
        <v>10</v>
      </c>
      <c r="O6" s="17">
        <f>13*N6-L6-F6</f>
        <v>58</v>
      </c>
      <c r="P6" s="7">
        <f>(F6+L6+O6)/N6</f>
        <v>13</v>
      </c>
      <c r="Q6" s="7">
        <f>(F6+L6)/N6</f>
        <v>7.2</v>
      </c>
      <c r="R6" s="7">
        <f>VLOOKUP(A6,[1]TDSheet!$A:$S,19,0)</f>
        <v>5.4</v>
      </c>
      <c r="S6" s="7">
        <f>VLOOKUP(A6,[1]TDSheet!$A:$T,20,0)</f>
        <v>9.6</v>
      </c>
      <c r="T6" s="7">
        <f>VLOOKUP(A6,[1]TDSheet!$A:$N,14,0)</f>
        <v>7.8</v>
      </c>
      <c r="V6" s="7">
        <f>O6*G6</f>
        <v>17.399999999999999</v>
      </c>
      <c r="W6" s="15">
        <f>VLOOKUP(A6,[1]TDSheet!$A:$W,23,0)</f>
        <v>12</v>
      </c>
      <c r="X6" s="16">
        <v>5</v>
      </c>
      <c r="Y6" s="7">
        <f>X6*W6*G6</f>
        <v>18</v>
      </c>
    </row>
    <row r="7" spans="1:25" ht="11.1" customHeight="1" outlineLevel="2" x14ac:dyDescent="0.2">
      <c r="A7" s="9" t="s">
        <v>10</v>
      </c>
      <c r="B7" s="9" t="s">
        <v>9</v>
      </c>
      <c r="C7" s="5">
        <v>128</v>
      </c>
      <c r="D7" s="5"/>
      <c r="E7" s="5">
        <v>67</v>
      </c>
      <c r="F7" s="5">
        <v>51</v>
      </c>
      <c r="G7" s="15">
        <f>VLOOKUP(A7,[1]TDSheet!$A:$G,7,0)</f>
        <v>0.3</v>
      </c>
      <c r="L7" s="7">
        <f>VLOOKUP(A7,[1]TDSheet!$A:$X,24,0)*W7</f>
        <v>24</v>
      </c>
      <c r="N7" s="7">
        <f t="shared" ref="N7:N49" si="2">E7/5</f>
        <v>13.4</v>
      </c>
      <c r="O7" s="17">
        <f t="shared" ref="O7:O49" si="3">13*N7-L7-F7</f>
        <v>99.200000000000017</v>
      </c>
      <c r="P7" s="7">
        <f t="shared" ref="P7:P49" si="4">(F7+L7+O7)/N7</f>
        <v>13.000000000000002</v>
      </c>
      <c r="Q7" s="7">
        <f t="shared" ref="Q7:Q49" si="5">(F7+L7)/N7</f>
        <v>5.5970149253731343</v>
      </c>
      <c r="R7" s="7">
        <f>VLOOKUP(A7,[1]TDSheet!$A:$S,19,0)</f>
        <v>7.6</v>
      </c>
      <c r="S7" s="7">
        <f>VLOOKUP(A7,[1]TDSheet!$A:$T,20,0)</f>
        <v>11.8</v>
      </c>
      <c r="T7" s="7">
        <f>VLOOKUP(A7,[1]TDSheet!$A:$N,14,0)</f>
        <v>11.6</v>
      </c>
      <c r="V7" s="7">
        <f t="shared" ref="V7:V49" si="6">O7*G7</f>
        <v>29.760000000000005</v>
      </c>
      <c r="W7" s="15">
        <f>VLOOKUP(A7,[1]TDSheet!$A:$W,23,0)</f>
        <v>12</v>
      </c>
      <c r="X7" s="16">
        <v>8</v>
      </c>
      <c r="Y7" s="7">
        <f t="shared" ref="Y7:Y49" si="7">X7*W7*G7</f>
        <v>28.799999999999997</v>
      </c>
    </row>
    <row r="8" spans="1:25" ht="11.1" customHeight="1" outlineLevel="2" x14ac:dyDescent="0.2">
      <c r="A8" s="9" t="s">
        <v>11</v>
      </c>
      <c r="B8" s="9" t="s">
        <v>9</v>
      </c>
      <c r="C8" s="5">
        <v>175</v>
      </c>
      <c r="D8" s="5"/>
      <c r="E8" s="5">
        <v>72</v>
      </c>
      <c r="F8" s="5">
        <v>80</v>
      </c>
      <c r="G8" s="15">
        <f>VLOOKUP(A8,[1]TDSheet!$A:$G,7,0)</f>
        <v>0.3</v>
      </c>
      <c r="L8" s="7">
        <f>VLOOKUP(A8,[1]TDSheet!$A:$X,24,0)*W8</f>
        <v>0</v>
      </c>
      <c r="N8" s="7">
        <f t="shared" si="2"/>
        <v>14.4</v>
      </c>
      <c r="O8" s="17">
        <f t="shared" si="3"/>
        <v>107.20000000000002</v>
      </c>
      <c r="P8" s="7">
        <f t="shared" si="4"/>
        <v>13</v>
      </c>
      <c r="Q8" s="7">
        <f t="shared" si="5"/>
        <v>5.5555555555555554</v>
      </c>
      <c r="R8" s="7">
        <f>VLOOKUP(A8,[1]TDSheet!$A:$S,19,0)</f>
        <v>11</v>
      </c>
      <c r="S8" s="7">
        <f>VLOOKUP(A8,[1]TDSheet!$A:$T,20,0)</f>
        <v>15.2</v>
      </c>
      <c r="T8" s="7">
        <f>VLOOKUP(A8,[1]TDSheet!$A:$N,14,0)</f>
        <v>12.8</v>
      </c>
      <c r="V8" s="7">
        <f t="shared" si="6"/>
        <v>32.160000000000004</v>
      </c>
      <c r="W8" s="15">
        <f>VLOOKUP(A8,[1]TDSheet!$A:$W,23,0)</f>
        <v>12</v>
      </c>
      <c r="X8" s="16">
        <v>9</v>
      </c>
      <c r="Y8" s="7">
        <f t="shared" si="7"/>
        <v>32.4</v>
      </c>
    </row>
    <row r="9" spans="1:25" ht="11.1" customHeight="1" outlineLevel="2" x14ac:dyDescent="0.2">
      <c r="A9" s="9" t="s">
        <v>12</v>
      </c>
      <c r="B9" s="9" t="s">
        <v>9</v>
      </c>
      <c r="C9" s="5">
        <v>123</v>
      </c>
      <c r="D9" s="5"/>
      <c r="E9" s="5">
        <v>14</v>
      </c>
      <c r="F9" s="5">
        <v>108</v>
      </c>
      <c r="G9" s="15">
        <f>VLOOKUP(A9,[1]TDSheet!$A:$G,7,0)</f>
        <v>0.09</v>
      </c>
      <c r="L9" s="7">
        <f>VLOOKUP(A9,[1]TDSheet!$A:$X,24,0)*W9</f>
        <v>0</v>
      </c>
      <c r="N9" s="7">
        <f t="shared" si="2"/>
        <v>2.8</v>
      </c>
      <c r="O9" s="17"/>
      <c r="P9" s="7">
        <f t="shared" si="4"/>
        <v>38.571428571428577</v>
      </c>
      <c r="Q9" s="7">
        <f t="shared" si="5"/>
        <v>38.571428571428577</v>
      </c>
      <c r="R9" s="7">
        <f>VLOOKUP(A9,[1]TDSheet!$A:$S,19,0)</f>
        <v>0</v>
      </c>
      <c r="S9" s="7">
        <f>VLOOKUP(A9,[1]TDSheet!$A:$T,20,0)</f>
        <v>2</v>
      </c>
      <c r="T9" s="7">
        <f>VLOOKUP(A9,[1]TDSheet!$A:$N,14,0)</f>
        <v>2.2000000000000002</v>
      </c>
      <c r="V9" s="7">
        <f t="shared" si="6"/>
        <v>0</v>
      </c>
      <c r="W9" s="15">
        <f>VLOOKUP(A9,[1]TDSheet!$A:$W,23,0)</f>
        <v>24</v>
      </c>
      <c r="X9" s="16">
        <f t="shared" ref="X7:X49" si="8">O9/W9</f>
        <v>0</v>
      </c>
      <c r="Y9" s="7">
        <f t="shared" si="7"/>
        <v>0</v>
      </c>
    </row>
    <row r="10" spans="1:25" ht="11.1" customHeight="1" outlineLevel="2" x14ac:dyDescent="0.2">
      <c r="A10" s="9" t="s">
        <v>69</v>
      </c>
      <c r="B10" s="9" t="s">
        <v>14</v>
      </c>
      <c r="C10" s="5"/>
      <c r="D10" s="5"/>
      <c r="E10" s="5"/>
      <c r="F10" s="5"/>
      <c r="G10" s="15">
        <v>1</v>
      </c>
      <c r="L10" s="7">
        <f>VLOOKUP(A10,[1]TDSheet!$A:$X,24,0)*W10</f>
        <v>60.480000000000004</v>
      </c>
      <c r="N10" s="7">
        <f t="shared" si="2"/>
        <v>0</v>
      </c>
      <c r="O10" s="17"/>
      <c r="P10" s="7" t="e">
        <f t="shared" si="4"/>
        <v>#DIV/0!</v>
      </c>
      <c r="Q10" s="7" t="e">
        <f t="shared" si="5"/>
        <v>#DIV/0!</v>
      </c>
      <c r="R10" s="7">
        <f>VLOOKUP(A10,[1]TDSheet!$A:$S,19,0)</f>
        <v>4.5720000000000001</v>
      </c>
      <c r="S10" s="7">
        <f>VLOOKUP(A10,[1]TDSheet!$A:$T,20,0)</f>
        <v>0.9880000000000001</v>
      </c>
      <c r="T10" s="7">
        <f>VLOOKUP(A10,[1]TDSheet!$A:$N,14,0)</f>
        <v>6.7200000000000006</v>
      </c>
      <c r="V10" s="7">
        <f t="shared" si="6"/>
        <v>0</v>
      </c>
      <c r="W10" s="15">
        <f>VLOOKUP(A10,[1]TDSheet!$A:$W,23,0)</f>
        <v>2.2400000000000002</v>
      </c>
      <c r="X10" s="16">
        <f t="shared" si="8"/>
        <v>0</v>
      </c>
      <c r="Y10" s="7">
        <f t="shared" si="7"/>
        <v>0</v>
      </c>
    </row>
    <row r="11" spans="1:25" ht="21.95" customHeight="1" outlineLevel="2" x14ac:dyDescent="0.2">
      <c r="A11" s="9" t="s">
        <v>13</v>
      </c>
      <c r="B11" s="9" t="s">
        <v>14</v>
      </c>
      <c r="C11" s="5">
        <v>42</v>
      </c>
      <c r="D11" s="5"/>
      <c r="E11" s="5">
        <v>39</v>
      </c>
      <c r="F11" s="5"/>
      <c r="G11" s="15">
        <f>VLOOKUP(A11,[1]TDSheet!$A:$G,7,0)</f>
        <v>1</v>
      </c>
      <c r="L11" s="7">
        <f>VLOOKUP(A11,[1]TDSheet!$A:$X,24,0)*W11</f>
        <v>105</v>
      </c>
      <c r="N11" s="7">
        <f t="shared" si="2"/>
        <v>7.8</v>
      </c>
      <c r="O11" s="17"/>
      <c r="P11" s="7">
        <f t="shared" si="4"/>
        <v>13.461538461538462</v>
      </c>
      <c r="Q11" s="7">
        <f t="shared" si="5"/>
        <v>13.461538461538462</v>
      </c>
      <c r="R11" s="7">
        <f>VLOOKUP(A11,[1]TDSheet!$A:$S,19,0)</f>
        <v>0</v>
      </c>
      <c r="S11" s="7">
        <f>VLOOKUP(A11,[1]TDSheet!$A:$T,20,0)</f>
        <v>0</v>
      </c>
      <c r="T11" s="7">
        <f>VLOOKUP(A11,[1]TDSheet!$A:$N,14,0)</f>
        <v>11.4</v>
      </c>
      <c r="V11" s="7">
        <f t="shared" si="6"/>
        <v>0</v>
      </c>
      <c r="W11" s="15">
        <f>VLOOKUP(A11,[1]TDSheet!$A:$W,23,0)</f>
        <v>3</v>
      </c>
      <c r="X11" s="16">
        <f t="shared" si="8"/>
        <v>0</v>
      </c>
      <c r="Y11" s="7">
        <f t="shared" si="7"/>
        <v>0</v>
      </c>
    </row>
    <row r="12" spans="1:25" ht="11.1" customHeight="1" outlineLevel="2" x14ac:dyDescent="0.2">
      <c r="A12" s="9" t="s">
        <v>15</v>
      </c>
      <c r="B12" s="9" t="s">
        <v>14</v>
      </c>
      <c r="C12" s="5">
        <v>166.5</v>
      </c>
      <c r="D12" s="5"/>
      <c r="E12" s="5">
        <v>40</v>
      </c>
      <c r="F12" s="5">
        <v>126.5</v>
      </c>
      <c r="G12" s="15">
        <f>VLOOKUP(A12,[1]TDSheet!$A:$G,7,0)</f>
        <v>1</v>
      </c>
      <c r="L12" s="7">
        <f>VLOOKUP(A12,[1]TDSheet!$A:$X,24,0)*W12</f>
        <v>0</v>
      </c>
      <c r="N12" s="7">
        <f t="shared" si="2"/>
        <v>8</v>
      </c>
      <c r="O12" s="17"/>
      <c r="P12" s="7">
        <f t="shared" si="4"/>
        <v>15.8125</v>
      </c>
      <c r="Q12" s="7">
        <f t="shared" si="5"/>
        <v>15.8125</v>
      </c>
      <c r="R12" s="7">
        <f>VLOOKUP(A12,[1]TDSheet!$A:$S,19,0)</f>
        <v>5.92</v>
      </c>
      <c r="S12" s="7">
        <f>VLOOKUP(A12,[1]TDSheet!$A:$T,20,0)</f>
        <v>3.96</v>
      </c>
      <c r="T12" s="7">
        <f>VLOOKUP(A12,[1]TDSheet!$A:$N,14,0)</f>
        <v>6.5200000000000005</v>
      </c>
      <c r="V12" s="7">
        <f t="shared" si="6"/>
        <v>0</v>
      </c>
      <c r="W12" s="15">
        <f>VLOOKUP(A12,[1]TDSheet!$A:$W,23,0)</f>
        <v>3.7</v>
      </c>
      <c r="X12" s="16">
        <f t="shared" si="8"/>
        <v>0</v>
      </c>
      <c r="Y12" s="7">
        <f t="shared" si="7"/>
        <v>0</v>
      </c>
    </row>
    <row r="13" spans="1:25" ht="21.95" customHeight="1" outlineLevel="2" x14ac:dyDescent="0.2">
      <c r="A13" s="9" t="s">
        <v>16</v>
      </c>
      <c r="B13" s="9" t="s">
        <v>14</v>
      </c>
      <c r="C13" s="5">
        <v>34</v>
      </c>
      <c r="D13" s="5"/>
      <c r="E13" s="5">
        <v>11.1</v>
      </c>
      <c r="F13" s="5">
        <v>22.2</v>
      </c>
      <c r="G13" s="15">
        <f>VLOOKUP(A13,[1]TDSheet!$A:$G,7,0)</f>
        <v>1</v>
      </c>
      <c r="L13" s="7">
        <f>VLOOKUP(A13,[1]TDSheet!$A:$X,24,0)*W13</f>
        <v>11.100000000000001</v>
      </c>
      <c r="N13" s="7">
        <f t="shared" si="2"/>
        <v>2.2199999999999998</v>
      </c>
      <c r="O13" s="17"/>
      <c r="P13" s="7">
        <f t="shared" si="4"/>
        <v>15</v>
      </c>
      <c r="Q13" s="7">
        <f t="shared" si="5"/>
        <v>15</v>
      </c>
      <c r="R13" s="7">
        <f>VLOOKUP(A13,[1]TDSheet!$A:$S,19,0)</f>
        <v>0.74</v>
      </c>
      <c r="S13" s="7">
        <f>VLOOKUP(A13,[1]TDSheet!$A:$T,20,0)</f>
        <v>0</v>
      </c>
      <c r="T13" s="7">
        <f>VLOOKUP(A13,[1]TDSheet!$A:$N,14,0)</f>
        <v>3.56</v>
      </c>
      <c r="V13" s="7">
        <f t="shared" si="6"/>
        <v>0</v>
      </c>
      <c r="W13" s="15">
        <f>VLOOKUP(A13,[1]TDSheet!$A:$W,23,0)</f>
        <v>3.7</v>
      </c>
      <c r="X13" s="16">
        <f t="shared" si="8"/>
        <v>0</v>
      </c>
      <c r="Y13" s="7">
        <f t="shared" si="7"/>
        <v>0</v>
      </c>
    </row>
    <row r="14" spans="1:25" ht="11.1" customHeight="1" outlineLevel="2" x14ac:dyDescent="0.2">
      <c r="A14" s="9" t="s">
        <v>17</v>
      </c>
      <c r="B14" s="9" t="s">
        <v>9</v>
      </c>
      <c r="C14" s="5">
        <v>70</v>
      </c>
      <c r="D14" s="5">
        <v>3</v>
      </c>
      <c r="E14" s="5">
        <v>62</v>
      </c>
      <c r="F14" s="5"/>
      <c r="G14" s="15">
        <f>VLOOKUP(A14,[1]TDSheet!$A:$G,7,0)</f>
        <v>0.25</v>
      </c>
      <c r="L14" s="7">
        <f>VLOOKUP(A14,[1]TDSheet!$A:$X,24,0)*W14</f>
        <v>24</v>
      </c>
      <c r="N14" s="7">
        <f t="shared" si="2"/>
        <v>12.4</v>
      </c>
      <c r="O14" s="17">
        <f>10*N14-L14-F14</f>
        <v>100</v>
      </c>
      <c r="P14" s="7">
        <f t="shared" si="4"/>
        <v>10</v>
      </c>
      <c r="Q14" s="7">
        <f t="shared" si="5"/>
        <v>1.9354838709677418</v>
      </c>
      <c r="R14" s="7">
        <f>VLOOKUP(A14,[1]TDSheet!$A:$S,19,0)</f>
        <v>5.6</v>
      </c>
      <c r="S14" s="7">
        <f>VLOOKUP(A14,[1]TDSheet!$A:$T,20,0)</f>
        <v>6.6</v>
      </c>
      <c r="T14" s="7">
        <f>VLOOKUP(A14,[1]TDSheet!$A:$N,14,0)</f>
        <v>7.4</v>
      </c>
      <c r="V14" s="7">
        <f t="shared" si="6"/>
        <v>25</v>
      </c>
      <c r="W14" s="15">
        <f>VLOOKUP(A14,[1]TDSheet!$A:$W,23,0)</f>
        <v>12</v>
      </c>
      <c r="X14" s="16">
        <v>8</v>
      </c>
      <c r="Y14" s="7">
        <f t="shared" si="7"/>
        <v>24</v>
      </c>
    </row>
    <row r="15" spans="1:25" ht="11.1" customHeight="1" outlineLevel="2" x14ac:dyDescent="0.2">
      <c r="A15" s="9" t="s">
        <v>18</v>
      </c>
      <c r="B15" s="9" t="s">
        <v>9</v>
      </c>
      <c r="C15" s="5">
        <v>49</v>
      </c>
      <c r="D15" s="5"/>
      <c r="E15" s="5">
        <v>45</v>
      </c>
      <c r="F15" s="5"/>
      <c r="G15" s="15">
        <f>VLOOKUP(A15,[1]TDSheet!$A:$G,7,0)</f>
        <v>0.25</v>
      </c>
      <c r="L15" s="7">
        <f>VLOOKUP(A15,[1]TDSheet!$A:$X,24,0)*W15</f>
        <v>24</v>
      </c>
      <c r="N15" s="7">
        <f t="shared" si="2"/>
        <v>9</v>
      </c>
      <c r="O15" s="17">
        <f>11*N15-L15-F15</f>
        <v>75</v>
      </c>
      <c r="P15" s="7">
        <f t="shared" si="4"/>
        <v>11</v>
      </c>
      <c r="Q15" s="7">
        <f t="shared" si="5"/>
        <v>2.6666666666666665</v>
      </c>
      <c r="R15" s="7">
        <f>VLOOKUP(A15,[1]TDSheet!$A:$S,19,0)</f>
        <v>5.6</v>
      </c>
      <c r="S15" s="7">
        <f>VLOOKUP(A15,[1]TDSheet!$A:$T,20,0)</f>
        <v>4.8</v>
      </c>
      <c r="T15" s="7">
        <f>VLOOKUP(A15,[1]TDSheet!$A:$N,14,0)</f>
        <v>5.6</v>
      </c>
      <c r="V15" s="7">
        <f t="shared" si="6"/>
        <v>18.75</v>
      </c>
      <c r="W15" s="15">
        <f>VLOOKUP(A15,[1]TDSheet!$A:$W,23,0)</f>
        <v>12</v>
      </c>
      <c r="X15" s="16">
        <v>6</v>
      </c>
      <c r="Y15" s="7">
        <f t="shared" si="7"/>
        <v>18</v>
      </c>
    </row>
    <row r="16" spans="1:25" ht="11.1" customHeight="1" outlineLevel="2" x14ac:dyDescent="0.2">
      <c r="A16" s="9" t="s">
        <v>19</v>
      </c>
      <c r="B16" s="9" t="s">
        <v>14</v>
      </c>
      <c r="C16" s="5">
        <v>91.8</v>
      </c>
      <c r="D16" s="5"/>
      <c r="E16" s="5">
        <v>43.2</v>
      </c>
      <c r="F16" s="5">
        <v>36</v>
      </c>
      <c r="G16" s="15">
        <f>VLOOKUP(A16,[1]TDSheet!$A:$G,7,0)</f>
        <v>1</v>
      </c>
      <c r="L16" s="7">
        <f>VLOOKUP(A16,[1]TDSheet!$A:$X,24,0)*W16</f>
        <v>28.8</v>
      </c>
      <c r="N16" s="7">
        <f t="shared" si="2"/>
        <v>8.64</v>
      </c>
      <c r="O16" s="17">
        <f t="shared" si="3"/>
        <v>47.52000000000001</v>
      </c>
      <c r="P16" s="7">
        <f t="shared" si="4"/>
        <v>13</v>
      </c>
      <c r="Q16" s="7">
        <f t="shared" si="5"/>
        <v>7.4999999999999991</v>
      </c>
      <c r="R16" s="7">
        <f>VLOOKUP(A16,[1]TDSheet!$A:$S,19,0)</f>
        <v>2.16</v>
      </c>
      <c r="S16" s="7">
        <f>VLOOKUP(A16,[1]TDSheet!$A:$T,20,0)</f>
        <v>0.72</v>
      </c>
      <c r="T16" s="7">
        <f>VLOOKUP(A16,[1]TDSheet!$A:$N,14,0)</f>
        <v>9</v>
      </c>
      <c r="V16" s="7">
        <f t="shared" si="6"/>
        <v>47.52000000000001</v>
      </c>
      <c r="W16" s="15">
        <f>VLOOKUP(A16,[1]TDSheet!$A:$W,23,0)</f>
        <v>1.8</v>
      </c>
      <c r="X16" s="16">
        <v>26</v>
      </c>
      <c r="Y16" s="7">
        <f t="shared" si="7"/>
        <v>46.800000000000004</v>
      </c>
    </row>
    <row r="17" spans="1:25" ht="11.1" customHeight="1" outlineLevel="2" x14ac:dyDescent="0.2">
      <c r="A17" s="9" t="s">
        <v>20</v>
      </c>
      <c r="B17" s="9" t="s">
        <v>14</v>
      </c>
      <c r="C17" s="5">
        <v>3.7</v>
      </c>
      <c r="D17" s="5">
        <v>7.2</v>
      </c>
      <c r="E17" s="5">
        <v>10.9</v>
      </c>
      <c r="F17" s="5"/>
      <c r="G17" s="15">
        <f>VLOOKUP(A17,[1]TDSheet!$A:$G,7,0)</f>
        <v>1</v>
      </c>
      <c r="L17" s="7">
        <f>VLOOKUP(A17,[1]TDSheet!$A:$X,24,0)*W17</f>
        <v>88.800000000000011</v>
      </c>
      <c r="N17" s="7">
        <f t="shared" si="2"/>
        <v>2.1800000000000002</v>
      </c>
      <c r="O17" s="17"/>
      <c r="P17" s="7">
        <f t="shared" si="4"/>
        <v>40.73394495412844</v>
      </c>
      <c r="Q17" s="7">
        <f t="shared" si="5"/>
        <v>40.73394495412844</v>
      </c>
      <c r="R17" s="7">
        <f>VLOOKUP(A17,[1]TDSheet!$A:$S,19,0)</f>
        <v>14.059999999999999</v>
      </c>
      <c r="S17" s="7">
        <f>VLOOKUP(A17,[1]TDSheet!$A:$T,20,0)</f>
        <v>11.1</v>
      </c>
      <c r="T17" s="7">
        <f>VLOOKUP(A17,[1]TDSheet!$A:$N,14,0)</f>
        <v>10.36</v>
      </c>
      <c r="V17" s="7">
        <f t="shared" si="6"/>
        <v>0</v>
      </c>
      <c r="W17" s="15">
        <f>VLOOKUP(A17,[1]TDSheet!$A:$W,23,0)</f>
        <v>3.7</v>
      </c>
      <c r="X17" s="16">
        <f t="shared" si="8"/>
        <v>0</v>
      </c>
      <c r="Y17" s="7">
        <f t="shared" si="7"/>
        <v>0</v>
      </c>
    </row>
    <row r="18" spans="1:25" ht="11.1" customHeight="1" outlineLevel="2" x14ac:dyDescent="0.2">
      <c r="A18" s="9" t="s">
        <v>21</v>
      </c>
      <c r="B18" s="9" t="s">
        <v>9</v>
      </c>
      <c r="C18" s="5">
        <v>29</v>
      </c>
      <c r="D18" s="5"/>
      <c r="E18" s="5">
        <v>18</v>
      </c>
      <c r="F18" s="5"/>
      <c r="G18" s="15">
        <f>VLOOKUP(A18,[1]TDSheet!$A:$G,7,0)</f>
        <v>0.25</v>
      </c>
      <c r="L18" s="7">
        <f>VLOOKUP(A18,[1]TDSheet!$A:$X,24,0)*W18</f>
        <v>132</v>
      </c>
      <c r="N18" s="7">
        <f t="shared" si="2"/>
        <v>3.6</v>
      </c>
      <c r="O18" s="17"/>
      <c r="P18" s="7">
        <f t="shared" si="4"/>
        <v>36.666666666666664</v>
      </c>
      <c r="Q18" s="7">
        <f t="shared" si="5"/>
        <v>36.666666666666664</v>
      </c>
      <c r="R18" s="7">
        <f>VLOOKUP(A18,[1]TDSheet!$A:$S,19,0)</f>
        <v>14.8</v>
      </c>
      <c r="S18" s="7">
        <f>VLOOKUP(A18,[1]TDSheet!$A:$T,20,0)</f>
        <v>12.2</v>
      </c>
      <c r="T18" s="7">
        <f>VLOOKUP(A18,[1]TDSheet!$A:$N,14,0)</f>
        <v>14.4</v>
      </c>
      <c r="V18" s="7">
        <f t="shared" si="6"/>
        <v>0</v>
      </c>
      <c r="W18" s="15">
        <f>VLOOKUP(A18,[1]TDSheet!$A:$W,23,0)</f>
        <v>6</v>
      </c>
      <c r="X18" s="16">
        <f t="shared" si="8"/>
        <v>0</v>
      </c>
      <c r="Y18" s="7">
        <f t="shared" si="7"/>
        <v>0</v>
      </c>
    </row>
    <row r="19" spans="1:25" ht="11.1" customHeight="1" outlineLevel="2" x14ac:dyDescent="0.2">
      <c r="A19" s="9" t="s">
        <v>22</v>
      </c>
      <c r="B19" s="9" t="s">
        <v>9</v>
      </c>
      <c r="C19" s="5">
        <v>247</v>
      </c>
      <c r="D19" s="5"/>
      <c r="E19" s="5">
        <v>178</v>
      </c>
      <c r="F19" s="5">
        <v>37</v>
      </c>
      <c r="G19" s="15">
        <f>VLOOKUP(A19,[1]TDSheet!$A:$G,7,0)</f>
        <v>0.25</v>
      </c>
      <c r="L19" s="7">
        <f>VLOOKUP(A19,[1]TDSheet!$A:$X,24,0)*W19</f>
        <v>336</v>
      </c>
      <c r="N19" s="7">
        <f t="shared" si="2"/>
        <v>35.6</v>
      </c>
      <c r="O19" s="17">
        <f t="shared" si="3"/>
        <v>89.800000000000011</v>
      </c>
      <c r="P19" s="7">
        <f t="shared" si="4"/>
        <v>13</v>
      </c>
      <c r="Q19" s="7">
        <f t="shared" si="5"/>
        <v>10.47752808988764</v>
      </c>
      <c r="R19" s="7">
        <f>VLOOKUP(A19,[1]TDSheet!$A:$S,19,0)</f>
        <v>31.8</v>
      </c>
      <c r="S19" s="7">
        <f>VLOOKUP(A19,[1]TDSheet!$A:$T,20,0)</f>
        <v>32.799999999999997</v>
      </c>
      <c r="T19" s="7">
        <f>VLOOKUP(A19,[1]TDSheet!$A:$N,14,0)</f>
        <v>44.6</v>
      </c>
      <c r="V19" s="7">
        <f t="shared" si="6"/>
        <v>22.450000000000003</v>
      </c>
      <c r="W19" s="15">
        <f>VLOOKUP(A19,[1]TDSheet!$A:$W,23,0)</f>
        <v>12</v>
      </c>
      <c r="X19" s="16">
        <v>8</v>
      </c>
      <c r="Y19" s="7">
        <f t="shared" si="7"/>
        <v>24</v>
      </c>
    </row>
    <row r="20" spans="1:25" ht="11.1" customHeight="1" outlineLevel="2" x14ac:dyDescent="0.2">
      <c r="A20" s="9" t="s">
        <v>23</v>
      </c>
      <c r="B20" s="9" t="s">
        <v>14</v>
      </c>
      <c r="C20" s="5">
        <v>414</v>
      </c>
      <c r="D20" s="5">
        <v>4</v>
      </c>
      <c r="E20" s="5">
        <v>193</v>
      </c>
      <c r="F20" s="5">
        <v>202</v>
      </c>
      <c r="G20" s="15">
        <f>VLOOKUP(A20,[1]TDSheet!$A:$G,7,0)</f>
        <v>1</v>
      </c>
      <c r="L20" s="7">
        <f>VLOOKUP(A20,[1]TDSheet!$A:$X,24,0)*W20</f>
        <v>0</v>
      </c>
      <c r="N20" s="7">
        <f t="shared" si="2"/>
        <v>38.6</v>
      </c>
      <c r="O20" s="17">
        <f t="shared" si="3"/>
        <v>299.8</v>
      </c>
      <c r="P20" s="7">
        <f t="shared" si="4"/>
        <v>13</v>
      </c>
      <c r="Q20" s="7">
        <f t="shared" si="5"/>
        <v>5.233160621761658</v>
      </c>
      <c r="R20" s="7">
        <f>VLOOKUP(A20,[1]TDSheet!$A:$S,19,0)</f>
        <v>2.2800000000000002</v>
      </c>
      <c r="S20" s="7">
        <f>VLOOKUP(A20,[1]TDSheet!$A:$T,20,0)</f>
        <v>26</v>
      </c>
      <c r="T20" s="7">
        <f>VLOOKUP(A20,[1]TDSheet!$A:$N,14,0)</f>
        <v>1.2</v>
      </c>
      <c r="V20" s="7">
        <f t="shared" si="6"/>
        <v>299.8</v>
      </c>
      <c r="W20" s="15">
        <f>VLOOKUP(A20,[1]TDSheet!$A:$W,23,0)</f>
        <v>6</v>
      </c>
      <c r="X20" s="16">
        <v>50</v>
      </c>
      <c r="Y20" s="7">
        <f t="shared" si="7"/>
        <v>300</v>
      </c>
    </row>
    <row r="21" spans="1:25" ht="11.1" customHeight="1" outlineLevel="2" x14ac:dyDescent="0.2">
      <c r="A21" s="9" t="s">
        <v>24</v>
      </c>
      <c r="B21" s="9" t="s">
        <v>9</v>
      </c>
      <c r="C21" s="5">
        <v>86</v>
      </c>
      <c r="D21" s="5"/>
      <c r="E21" s="5">
        <v>47</v>
      </c>
      <c r="F21" s="5">
        <v>26</v>
      </c>
      <c r="G21" s="15">
        <f>VLOOKUP(A21,[1]TDSheet!$A:$G,7,0)</f>
        <v>0.75</v>
      </c>
      <c r="L21" s="7">
        <f>VLOOKUP(A21,[1]TDSheet!$A:$X,24,0)*W21</f>
        <v>0</v>
      </c>
      <c r="N21" s="7">
        <f t="shared" si="2"/>
        <v>9.4</v>
      </c>
      <c r="O21" s="17">
        <f>11*N21-L21-F21</f>
        <v>77.400000000000006</v>
      </c>
      <c r="P21" s="7">
        <f t="shared" si="4"/>
        <v>11</v>
      </c>
      <c r="Q21" s="7">
        <f t="shared" si="5"/>
        <v>2.7659574468085104</v>
      </c>
      <c r="R21" s="7">
        <f>VLOOKUP(A21,[1]TDSheet!$A:$S,19,0)</f>
        <v>5.4</v>
      </c>
      <c r="S21" s="7">
        <f>VLOOKUP(A21,[1]TDSheet!$A:$T,20,0)</f>
        <v>6.8</v>
      </c>
      <c r="T21" s="7">
        <f>VLOOKUP(A21,[1]TDSheet!$A:$N,14,0)</f>
        <v>3.8</v>
      </c>
      <c r="V21" s="7">
        <f t="shared" si="6"/>
        <v>58.050000000000004</v>
      </c>
      <c r="W21" s="15">
        <f>VLOOKUP(A21,[1]TDSheet!$A:$W,23,0)</f>
        <v>8</v>
      </c>
      <c r="X21" s="16">
        <v>10</v>
      </c>
      <c r="Y21" s="7">
        <f t="shared" si="7"/>
        <v>60</v>
      </c>
    </row>
    <row r="22" spans="1:25" ht="11.1" customHeight="1" outlineLevel="2" x14ac:dyDescent="0.2">
      <c r="A22" s="9" t="s">
        <v>25</v>
      </c>
      <c r="B22" s="9" t="s">
        <v>9</v>
      </c>
      <c r="C22" s="5">
        <v>51</v>
      </c>
      <c r="D22" s="5"/>
      <c r="E22" s="5">
        <v>48</v>
      </c>
      <c r="F22" s="5">
        <v>2</v>
      </c>
      <c r="G22" s="15">
        <f>VLOOKUP(A22,[1]TDSheet!$A:$G,7,0)</f>
        <v>0.9</v>
      </c>
      <c r="L22" s="7">
        <f>VLOOKUP(A22,[1]TDSheet!$A:$X,24,0)*W22</f>
        <v>56</v>
      </c>
      <c r="N22" s="7">
        <f t="shared" si="2"/>
        <v>9.6</v>
      </c>
      <c r="O22" s="17">
        <f t="shared" si="3"/>
        <v>66.8</v>
      </c>
      <c r="P22" s="7">
        <f t="shared" si="4"/>
        <v>13</v>
      </c>
      <c r="Q22" s="7">
        <f t="shared" si="5"/>
        <v>6.041666666666667</v>
      </c>
      <c r="R22" s="7">
        <f>VLOOKUP(A22,[1]TDSheet!$A:$S,19,0)</f>
        <v>6.8</v>
      </c>
      <c r="S22" s="7">
        <f>VLOOKUP(A22,[1]TDSheet!$A:$T,20,0)</f>
        <v>3.8</v>
      </c>
      <c r="T22" s="7">
        <f>VLOOKUP(A22,[1]TDSheet!$A:$N,14,0)</f>
        <v>8.4</v>
      </c>
      <c r="V22" s="7">
        <f t="shared" si="6"/>
        <v>60.12</v>
      </c>
      <c r="W22" s="15">
        <f>VLOOKUP(A22,[1]TDSheet!$A:$W,23,0)</f>
        <v>8</v>
      </c>
      <c r="X22" s="16">
        <v>8</v>
      </c>
      <c r="Y22" s="7">
        <f t="shared" si="7"/>
        <v>57.6</v>
      </c>
    </row>
    <row r="23" spans="1:25" ht="11.1" customHeight="1" outlineLevel="2" x14ac:dyDescent="0.2">
      <c r="A23" s="9" t="s">
        <v>26</v>
      </c>
      <c r="B23" s="9" t="s">
        <v>9</v>
      </c>
      <c r="C23" s="5">
        <v>117</v>
      </c>
      <c r="D23" s="5"/>
      <c r="E23" s="5">
        <v>70</v>
      </c>
      <c r="F23" s="5">
        <v>39</v>
      </c>
      <c r="G23" s="15">
        <f>VLOOKUP(A23,[1]TDSheet!$A:$G,7,0)</f>
        <v>0.9</v>
      </c>
      <c r="L23" s="7">
        <f>VLOOKUP(A23,[1]TDSheet!$A:$X,24,0)*W23</f>
        <v>0</v>
      </c>
      <c r="N23" s="7">
        <f t="shared" si="2"/>
        <v>14</v>
      </c>
      <c r="O23" s="17">
        <f>11*N23-L23-F23</f>
        <v>115</v>
      </c>
      <c r="P23" s="7">
        <f t="shared" si="4"/>
        <v>11</v>
      </c>
      <c r="Q23" s="7">
        <f t="shared" si="5"/>
        <v>2.7857142857142856</v>
      </c>
      <c r="R23" s="7">
        <f>VLOOKUP(A23,[1]TDSheet!$A:$S,19,0)</f>
        <v>1</v>
      </c>
      <c r="S23" s="7">
        <f>VLOOKUP(A23,[1]TDSheet!$A:$T,20,0)</f>
        <v>2</v>
      </c>
      <c r="T23" s="7">
        <f>VLOOKUP(A23,[1]TDSheet!$A:$N,14,0)</f>
        <v>4.8</v>
      </c>
      <c r="V23" s="7">
        <f t="shared" si="6"/>
        <v>103.5</v>
      </c>
      <c r="W23" s="15">
        <f>VLOOKUP(A23,[1]TDSheet!$A:$W,23,0)</f>
        <v>8</v>
      </c>
      <c r="X23" s="16">
        <v>14</v>
      </c>
      <c r="Y23" s="7">
        <f t="shared" si="7"/>
        <v>100.8</v>
      </c>
    </row>
    <row r="24" spans="1:25" ht="21.95" customHeight="1" outlineLevel="2" x14ac:dyDescent="0.2">
      <c r="A24" s="9" t="s">
        <v>27</v>
      </c>
      <c r="B24" s="9" t="s">
        <v>9</v>
      </c>
      <c r="C24" s="5">
        <v>19</v>
      </c>
      <c r="D24" s="5">
        <v>2</v>
      </c>
      <c r="E24" s="5">
        <v>18</v>
      </c>
      <c r="F24" s="5">
        <v>3</v>
      </c>
      <c r="G24" s="15">
        <f>VLOOKUP(A24,[1]TDSheet!$A:$G,7,0)</f>
        <v>0.43</v>
      </c>
      <c r="L24" s="7">
        <f>VLOOKUP(A24,[1]TDSheet!$A:$X,24,0)*W24</f>
        <v>0</v>
      </c>
      <c r="N24" s="7">
        <f t="shared" si="2"/>
        <v>3.6</v>
      </c>
      <c r="O24" s="17">
        <f>9*N24-L24-F24</f>
        <v>29.4</v>
      </c>
      <c r="P24" s="7">
        <f t="shared" si="4"/>
        <v>9</v>
      </c>
      <c r="Q24" s="7">
        <f t="shared" si="5"/>
        <v>0.83333333333333326</v>
      </c>
      <c r="R24" s="7">
        <f>VLOOKUP(A24,[1]TDSheet!$A:$S,19,0)</f>
        <v>0.8</v>
      </c>
      <c r="S24" s="7">
        <f>VLOOKUP(A24,[1]TDSheet!$A:$T,20,0)</f>
        <v>0.6</v>
      </c>
      <c r="T24" s="7">
        <f>VLOOKUP(A24,[1]TDSheet!$A:$N,14,0)</f>
        <v>1.2</v>
      </c>
      <c r="V24" s="7">
        <f t="shared" si="6"/>
        <v>12.641999999999999</v>
      </c>
      <c r="W24" s="15">
        <f>VLOOKUP(A24,[1]TDSheet!$A:$W,23,0)</f>
        <v>16</v>
      </c>
      <c r="X24" s="16">
        <v>2</v>
      </c>
      <c r="Y24" s="7">
        <f t="shared" si="7"/>
        <v>13.76</v>
      </c>
    </row>
    <row r="25" spans="1:25" ht="11.1" customHeight="1" outlineLevel="2" x14ac:dyDescent="0.2">
      <c r="A25" s="9" t="s">
        <v>28</v>
      </c>
      <c r="B25" s="9" t="s">
        <v>9</v>
      </c>
      <c r="C25" s="5">
        <v>124</v>
      </c>
      <c r="D25" s="5"/>
      <c r="E25" s="5">
        <v>96</v>
      </c>
      <c r="F25" s="5">
        <v>16</v>
      </c>
      <c r="G25" s="15">
        <f>VLOOKUP(A25,[1]TDSheet!$A:$G,7,0)</f>
        <v>0.9</v>
      </c>
      <c r="L25" s="7">
        <f>VLOOKUP(A25,[1]TDSheet!$A:$X,24,0)*W25</f>
        <v>24</v>
      </c>
      <c r="N25" s="7">
        <f t="shared" si="2"/>
        <v>19.2</v>
      </c>
      <c r="O25" s="17">
        <f>10*N25-L25-F25</f>
        <v>152</v>
      </c>
      <c r="P25" s="7">
        <f t="shared" si="4"/>
        <v>10</v>
      </c>
      <c r="Q25" s="7">
        <f t="shared" si="5"/>
        <v>2.0833333333333335</v>
      </c>
      <c r="R25" s="7">
        <f>VLOOKUP(A25,[1]TDSheet!$A:$S,19,0)</f>
        <v>13.2</v>
      </c>
      <c r="S25" s="7">
        <f>VLOOKUP(A25,[1]TDSheet!$A:$T,20,0)</f>
        <v>12</v>
      </c>
      <c r="T25" s="7">
        <f>VLOOKUP(A25,[1]TDSheet!$A:$N,14,0)</f>
        <v>11.6</v>
      </c>
      <c r="V25" s="7">
        <f t="shared" si="6"/>
        <v>136.80000000000001</v>
      </c>
      <c r="W25" s="15">
        <f>VLOOKUP(A25,[1]TDSheet!$A:$W,23,0)</f>
        <v>8</v>
      </c>
      <c r="X25" s="16">
        <v>19</v>
      </c>
      <c r="Y25" s="7">
        <f t="shared" si="7"/>
        <v>136.80000000000001</v>
      </c>
    </row>
    <row r="26" spans="1:25" ht="11.1" customHeight="1" outlineLevel="2" x14ac:dyDescent="0.2">
      <c r="A26" s="9" t="s">
        <v>29</v>
      </c>
      <c r="B26" s="9" t="s">
        <v>9</v>
      </c>
      <c r="C26" s="5">
        <v>64</v>
      </c>
      <c r="D26" s="5">
        <v>2</v>
      </c>
      <c r="E26" s="5">
        <v>32</v>
      </c>
      <c r="F26" s="5">
        <v>27</v>
      </c>
      <c r="G26" s="15">
        <f>VLOOKUP(A26,[1]TDSheet!$A:$G,7,0)</f>
        <v>0.43</v>
      </c>
      <c r="L26" s="7">
        <f>VLOOKUP(A26,[1]TDSheet!$A:$X,24,0)*W26</f>
        <v>32</v>
      </c>
      <c r="N26" s="7">
        <f t="shared" si="2"/>
        <v>6.4</v>
      </c>
      <c r="O26" s="17">
        <f t="shared" si="3"/>
        <v>24.200000000000003</v>
      </c>
      <c r="P26" s="7">
        <f t="shared" si="4"/>
        <v>13</v>
      </c>
      <c r="Q26" s="7">
        <f t="shared" si="5"/>
        <v>9.21875</v>
      </c>
      <c r="R26" s="7">
        <f>VLOOKUP(A26,[1]TDSheet!$A:$S,19,0)</f>
        <v>8.1999999999999993</v>
      </c>
      <c r="S26" s="7">
        <f>VLOOKUP(A26,[1]TDSheet!$A:$T,20,0)</f>
        <v>3.4</v>
      </c>
      <c r="T26" s="7">
        <f>VLOOKUP(A26,[1]TDSheet!$A:$N,14,0)</f>
        <v>6.8</v>
      </c>
      <c r="V26" s="7">
        <f t="shared" si="6"/>
        <v>10.406000000000001</v>
      </c>
      <c r="W26" s="15">
        <f>VLOOKUP(A26,[1]TDSheet!$A:$W,23,0)</f>
        <v>16</v>
      </c>
      <c r="X26" s="16">
        <v>2</v>
      </c>
      <c r="Y26" s="7">
        <f t="shared" si="7"/>
        <v>13.76</v>
      </c>
    </row>
    <row r="27" spans="1:25" ht="21.95" customHeight="1" outlineLevel="2" x14ac:dyDescent="0.2">
      <c r="A27" s="9" t="s">
        <v>30</v>
      </c>
      <c r="B27" s="9" t="s">
        <v>14</v>
      </c>
      <c r="C27" s="5">
        <v>445</v>
      </c>
      <c r="D27" s="5"/>
      <c r="E27" s="5">
        <v>292.2</v>
      </c>
      <c r="F27" s="5">
        <v>102.8</v>
      </c>
      <c r="G27" s="15">
        <f>VLOOKUP(A27,[1]TDSheet!$A:$G,7,0)</f>
        <v>1</v>
      </c>
      <c r="L27" s="7">
        <f>VLOOKUP(A27,[1]TDSheet!$A:$X,24,0)*W27</f>
        <v>65</v>
      </c>
      <c r="N27" s="7">
        <f t="shared" si="2"/>
        <v>58.44</v>
      </c>
      <c r="O27" s="17">
        <f>11*N27-L27-F27</f>
        <v>475.03999999999991</v>
      </c>
      <c r="P27" s="7">
        <f t="shared" si="4"/>
        <v>10.999999999999998</v>
      </c>
      <c r="Q27" s="7">
        <f t="shared" si="5"/>
        <v>2.8713210130047915</v>
      </c>
      <c r="R27" s="7">
        <f>VLOOKUP(A27,[1]TDSheet!$A:$S,19,0)</f>
        <v>49</v>
      </c>
      <c r="S27" s="7">
        <f>VLOOKUP(A27,[1]TDSheet!$A:$T,20,0)</f>
        <v>40</v>
      </c>
      <c r="T27" s="7">
        <f>VLOOKUP(A27,[1]TDSheet!$A:$N,14,0)</f>
        <v>38.704000000000001</v>
      </c>
      <c r="V27" s="7">
        <f t="shared" si="6"/>
        <v>475.03999999999991</v>
      </c>
      <c r="W27" s="15">
        <f>VLOOKUP(A27,[1]TDSheet!$A:$W,23,0)</f>
        <v>5</v>
      </c>
      <c r="X27" s="16">
        <v>95</v>
      </c>
      <c r="Y27" s="7">
        <f t="shared" si="7"/>
        <v>475</v>
      </c>
    </row>
    <row r="28" spans="1:25" ht="11.1" customHeight="1" outlineLevel="2" x14ac:dyDescent="0.2">
      <c r="A28" s="9" t="s">
        <v>31</v>
      </c>
      <c r="B28" s="9" t="s">
        <v>9</v>
      </c>
      <c r="C28" s="5">
        <v>221</v>
      </c>
      <c r="D28" s="5"/>
      <c r="E28" s="5">
        <v>132</v>
      </c>
      <c r="F28" s="5">
        <v>50</v>
      </c>
      <c r="G28" s="15">
        <f>VLOOKUP(A28,[1]TDSheet!$A:$G,7,0)</f>
        <v>0.9</v>
      </c>
      <c r="L28" s="7">
        <f>VLOOKUP(A28,[1]TDSheet!$A:$X,24,0)*W28</f>
        <v>96</v>
      </c>
      <c r="N28" s="7">
        <f t="shared" si="2"/>
        <v>26.4</v>
      </c>
      <c r="O28" s="17">
        <f t="shared" si="3"/>
        <v>197.2</v>
      </c>
      <c r="P28" s="7">
        <f t="shared" si="4"/>
        <v>13</v>
      </c>
      <c r="Q28" s="7">
        <f t="shared" si="5"/>
        <v>5.5303030303030303</v>
      </c>
      <c r="R28" s="7">
        <f>VLOOKUP(A28,[1]TDSheet!$A:$S,19,0)</f>
        <v>28.2</v>
      </c>
      <c r="S28" s="7">
        <f>VLOOKUP(A28,[1]TDSheet!$A:$T,20,0)</f>
        <v>17.8</v>
      </c>
      <c r="T28" s="7">
        <f>VLOOKUP(A28,[1]TDSheet!$A:$N,14,0)</f>
        <v>24</v>
      </c>
      <c r="V28" s="7">
        <f t="shared" si="6"/>
        <v>177.48</v>
      </c>
      <c r="W28" s="15">
        <f>VLOOKUP(A28,[1]TDSheet!$A:$W,23,0)</f>
        <v>8</v>
      </c>
      <c r="X28" s="16">
        <v>25</v>
      </c>
      <c r="Y28" s="7">
        <f t="shared" si="7"/>
        <v>180</v>
      </c>
    </row>
    <row r="29" spans="1:25" ht="11.1" customHeight="1" outlineLevel="2" x14ac:dyDescent="0.2">
      <c r="A29" s="9" t="s">
        <v>32</v>
      </c>
      <c r="B29" s="9" t="s">
        <v>9</v>
      </c>
      <c r="C29" s="5">
        <v>45</v>
      </c>
      <c r="D29" s="5"/>
      <c r="E29" s="5">
        <v>31</v>
      </c>
      <c r="F29" s="5">
        <v>-3</v>
      </c>
      <c r="G29" s="15">
        <f>VLOOKUP(A29,[1]TDSheet!$A:$G,7,0)</f>
        <v>0.43</v>
      </c>
      <c r="L29" s="7">
        <f>VLOOKUP(A29,[1]TDSheet!$A:$X,24,0)*W29</f>
        <v>48</v>
      </c>
      <c r="N29" s="7">
        <f t="shared" si="2"/>
        <v>6.2</v>
      </c>
      <c r="O29" s="17">
        <f t="shared" si="3"/>
        <v>35.600000000000009</v>
      </c>
      <c r="P29" s="7">
        <f t="shared" si="4"/>
        <v>13.000000000000002</v>
      </c>
      <c r="Q29" s="7">
        <f t="shared" si="5"/>
        <v>7.258064516129032</v>
      </c>
      <c r="R29" s="7">
        <f>VLOOKUP(A29,[1]TDSheet!$A:$S,19,0)</f>
        <v>6.2</v>
      </c>
      <c r="S29" s="7">
        <f>VLOOKUP(A29,[1]TDSheet!$A:$T,20,0)</f>
        <v>5.4</v>
      </c>
      <c r="T29" s="7">
        <f>VLOOKUP(A29,[1]TDSheet!$A:$N,14,0)</f>
        <v>6.8</v>
      </c>
      <c r="V29" s="7">
        <f t="shared" si="6"/>
        <v>15.308000000000003</v>
      </c>
      <c r="W29" s="15">
        <f>VLOOKUP(A29,[1]TDSheet!$A:$W,23,0)</f>
        <v>16</v>
      </c>
      <c r="X29" s="16">
        <v>2</v>
      </c>
      <c r="Y29" s="7">
        <f t="shared" si="7"/>
        <v>13.76</v>
      </c>
    </row>
    <row r="30" spans="1:25" ht="11.1" customHeight="1" outlineLevel="2" x14ac:dyDescent="0.2">
      <c r="A30" s="9" t="s">
        <v>33</v>
      </c>
      <c r="B30" s="9" t="s">
        <v>9</v>
      </c>
      <c r="C30" s="5">
        <v>212</v>
      </c>
      <c r="D30" s="5"/>
      <c r="E30" s="5">
        <v>34</v>
      </c>
      <c r="F30" s="5">
        <v>175</v>
      </c>
      <c r="G30" s="15">
        <f>VLOOKUP(A30,[1]TDSheet!$A:$G,7,0)</f>
        <v>0.7</v>
      </c>
      <c r="L30" s="7">
        <f>VLOOKUP(A30,[1]TDSheet!$A:$X,24,0)*W30</f>
        <v>0</v>
      </c>
      <c r="N30" s="7">
        <f t="shared" si="2"/>
        <v>6.8</v>
      </c>
      <c r="O30" s="17"/>
      <c r="P30" s="7">
        <f t="shared" si="4"/>
        <v>25.735294117647058</v>
      </c>
      <c r="Q30" s="7">
        <f t="shared" si="5"/>
        <v>25.735294117647058</v>
      </c>
      <c r="R30" s="7">
        <f>VLOOKUP(A30,[1]TDSheet!$A:$S,19,0)</f>
        <v>0</v>
      </c>
      <c r="S30" s="7">
        <f>VLOOKUP(A30,[1]TDSheet!$A:$T,20,0)</f>
        <v>2.6</v>
      </c>
      <c r="T30" s="7">
        <f>VLOOKUP(A30,[1]TDSheet!$A:$N,14,0)</f>
        <v>1</v>
      </c>
      <c r="V30" s="7">
        <f t="shared" si="6"/>
        <v>0</v>
      </c>
      <c r="W30" s="15">
        <f>VLOOKUP(A30,[1]TDSheet!$A:$W,23,0)</f>
        <v>8</v>
      </c>
      <c r="X30" s="16">
        <f t="shared" si="8"/>
        <v>0</v>
      </c>
      <c r="Y30" s="7">
        <f t="shared" si="7"/>
        <v>0</v>
      </c>
    </row>
    <row r="31" spans="1:25" ht="11.1" customHeight="1" outlineLevel="2" x14ac:dyDescent="0.2">
      <c r="A31" s="9" t="s">
        <v>34</v>
      </c>
      <c r="B31" s="9" t="s">
        <v>9</v>
      </c>
      <c r="C31" s="5">
        <v>31</v>
      </c>
      <c r="D31" s="5"/>
      <c r="E31" s="5">
        <v>7</v>
      </c>
      <c r="F31" s="5">
        <v>23</v>
      </c>
      <c r="G31" s="15">
        <f>VLOOKUP(A31,[1]TDSheet!$A:$G,7,0)</f>
        <v>0.43</v>
      </c>
      <c r="L31" s="7">
        <f>VLOOKUP(A31,[1]TDSheet!$A:$X,24,0)*W31</f>
        <v>0</v>
      </c>
      <c r="N31" s="7">
        <f t="shared" si="2"/>
        <v>1.4</v>
      </c>
      <c r="O31" s="17"/>
      <c r="P31" s="7">
        <f t="shared" si="4"/>
        <v>16.428571428571431</v>
      </c>
      <c r="Q31" s="7">
        <f t="shared" si="5"/>
        <v>16.428571428571431</v>
      </c>
      <c r="R31" s="7">
        <f>VLOOKUP(A31,[1]TDSheet!$A:$S,19,0)</f>
        <v>0</v>
      </c>
      <c r="S31" s="7">
        <f>VLOOKUP(A31,[1]TDSheet!$A:$T,20,0)</f>
        <v>0.4</v>
      </c>
      <c r="T31" s="7">
        <f>VLOOKUP(A31,[1]TDSheet!$A:$N,14,0)</f>
        <v>0.4</v>
      </c>
      <c r="V31" s="7">
        <f t="shared" si="6"/>
        <v>0</v>
      </c>
      <c r="W31" s="15">
        <f>VLOOKUP(A31,[1]TDSheet!$A:$W,23,0)</f>
        <v>16</v>
      </c>
      <c r="X31" s="16">
        <f t="shared" si="8"/>
        <v>0</v>
      </c>
      <c r="Y31" s="7">
        <f t="shared" si="7"/>
        <v>0</v>
      </c>
    </row>
    <row r="32" spans="1:25" ht="21.95" customHeight="1" outlineLevel="2" x14ac:dyDescent="0.2">
      <c r="A32" s="9" t="s">
        <v>35</v>
      </c>
      <c r="B32" s="9" t="s">
        <v>9</v>
      </c>
      <c r="C32" s="5">
        <v>183</v>
      </c>
      <c r="D32" s="5"/>
      <c r="E32" s="5">
        <v>86</v>
      </c>
      <c r="F32" s="5">
        <v>90</v>
      </c>
      <c r="G32" s="15">
        <f>VLOOKUP(A32,[1]TDSheet!$A:$G,7,0)</f>
        <v>0.9</v>
      </c>
      <c r="L32" s="7">
        <f>VLOOKUP(A32,[1]TDSheet!$A:$X,24,0)*W32</f>
        <v>0</v>
      </c>
      <c r="N32" s="7">
        <f t="shared" si="2"/>
        <v>17.2</v>
      </c>
      <c r="O32" s="17">
        <f t="shared" si="3"/>
        <v>133.6</v>
      </c>
      <c r="P32" s="7">
        <f t="shared" si="4"/>
        <v>13</v>
      </c>
      <c r="Q32" s="7">
        <f t="shared" si="5"/>
        <v>5.2325581395348841</v>
      </c>
      <c r="R32" s="7">
        <f>VLOOKUP(A32,[1]TDSheet!$A:$S,19,0)</f>
        <v>15.6</v>
      </c>
      <c r="S32" s="7">
        <f>VLOOKUP(A32,[1]TDSheet!$A:$T,20,0)</f>
        <v>14.4</v>
      </c>
      <c r="T32" s="7">
        <f>VLOOKUP(A32,[1]TDSheet!$A:$N,14,0)</f>
        <v>13.4</v>
      </c>
      <c r="V32" s="7">
        <f t="shared" si="6"/>
        <v>120.24</v>
      </c>
      <c r="W32" s="15">
        <f>VLOOKUP(A32,[1]TDSheet!$A:$W,23,0)</f>
        <v>8</v>
      </c>
      <c r="X32" s="16">
        <v>17</v>
      </c>
      <c r="Y32" s="7">
        <f t="shared" si="7"/>
        <v>122.4</v>
      </c>
    </row>
    <row r="33" spans="1:25" ht="11.1" customHeight="1" outlineLevel="2" x14ac:dyDescent="0.2">
      <c r="A33" s="9" t="s">
        <v>36</v>
      </c>
      <c r="B33" s="9" t="s">
        <v>9</v>
      </c>
      <c r="C33" s="5">
        <v>47</v>
      </c>
      <c r="D33" s="5"/>
      <c r="E33" s="5">
        <v>5</v>
      </c>
      <c r="F33" s="5">
        <v>40</v>
      </c>
      <c r="G33" s="15">
        <f>VLOOKUP(A33,[1]TDSheet!$A:$G,7,0)</f>
        <v>0.43</v>
      </c>
      <c r="L33" s="7">
        <f>VLOOKUP(A33,[1]TDSheet!$A:$X,24,0)*W33</f>
        <v>0</v>
      </c>
      <c r="N33" s="7">
        <f t="shared" si="2"/>
        <v>1</v>
      </c>
      <c r="O33" s="17"/>
      <c r="P33" s="7">
        <f t="shared" si="4"/>
        <v>40</v>
      </c>
      <c r="Q33" s="7">
        <f t="shared" si="5"/>
        <v>40</v>
      </c>
      <c r="R33" s="7">
        <f>VLOOKUP(A33,[1]TDSheet!$A:$S,19,0)</f>
        <v>0</v>
      </c>
      <c r="S33" s="7">
        <f>VLOOKUP(A33,[1]TDSheet!$A:$T,20,0)</f>
        <v>0.2</v>
      </c>
      <c r="T33" s="7">
        <f>VLOOKUP(A33,[1]TDSheet!$A:$N,14,0)</f>
        <v>0</v>
      </c>
      <c r="V33" s="7">
        <f t="shared" si="6"/>
        <v>0</v>
      </c>
      <c r="W33" s="15">
        <f>VLOOKUP(A33,[1]TDSheet!$A:$W,23,0)</f>
        <v>16</v>
      </c>
      <c r="X33" s="16">
        <f t="shared" si="8"/>
        <v>0</v>
      </c>
      <c r="Y33" s="7">
        <f t="shared" si="7"/>
        <v>0</v>
      </c>
    </row>
    <row r="34" spans="1:25" ht="11.1" customHeight="1" outlineLevel="2" x14ac:dyDescent="0.2">
      <c r="A34" s="9" t="s">
        <v>37</v>
      </c>
      <c r="B34" s="9" t="s">
        <v>14</v>
      </c>
      <c r="C34" s="5">
        <v>320</v>
      </c>
      <c r="D34" s="5">
        <v>10</v>
      </c>
      <c r="E34" s="5">
        <v>190</v>
      </c>
      <c r="F34" s="5">
        <v>70</v>
      </c>
      <c r="G34" s="15">
        <f>VLOOKUP(A34,[1]TDSheet!$A:$G,7,0)</f>
        <v>1</v>
      </c>
      <c r="L34" s="7">
        <f>VLOOKUP(A34,[1]TDSheet!$A:$X,24,0)*W34</f>
        <v>395</v>
      </c>
      <c r="N34" s="7">
        <f t="shared" si="2"/>
        <v>38</v>
      </c>
      <c r="O34" s="17">
        <f t="shared" si="3"/>
        <v>29</v>
      </c>
      <c r="P34" s="7">
        <f t="shared" si="4"/>
        <v>13</v>
      </c>
      <c r="Q34" s="7">
        <f t="shared" si="5"/>
        <v>12.236842105263158</v>
      </c>
      <c r="R34" s="7">
        <f>VLOOKUP(A34,[1]TDSheet!$A:$S,19,0)</f>
        <v>40</v>
      </c>
      <c r="S34" s="7">
        <f>VLOOKUP(A34,[1]TDSheet!$A:$T,20,0)</f>
        <v>38</v>
      </c>
      <c r="T34" s="7">
        <f>VLOOKUP(A34,[1]TDSheet!$A:$N,14,0)</f>
        <v>55</v>
      </c>
      <c r="V34" s="7">
        <f t="shared" si="6"/>
        <v>29</v>
      </c>
      <c r="W34" s="15">
        <f>VLOOKUP(A34,[1]TDSheet!$A:$W,23,0)</f>
        <v>5</v>
      </c>
      <c r="X34" s="16">
        <v>6</v>
      </c>
      <c r="Y34" s="7">
        <f t="shared" si="7"/>
        <v>30</v>
      </c>
    </row>
    <row r="35" spans="1:25" ht="11.1" customHeight="1" outlineLevel="2" x14ac:dyDescent="0.2">
      <c r="A35" s="9" t="s">
        <v>38</v>
      </c>
      <c r="B35" s="9" t="s">
        <v>9</v>
      </c>
      <c r="C35" s="5">
        <v>46</v>
      </c>
      <c r="D35" s="5"/>
      <c r="E35" s="5"/>
      <c r="F35" s="5">
        <v>46</v>
      </c>
      <c r="G35" s="15">
        <f>VLOOKUP(A35,[1]TDSheet!$A:$G,7,0)</f>
        <v>0.43</v>
      </c>
      <c r="L35" s="7">
        <f>VLOOKUP(A35,[1]TDSheet!$A:$X,24,0)*W35</f>
        <v>0</v>
      </c>
      <c r="N35" s="7">
        <f t="shared" si="2"/>
        <v>0</v>
      </c>
      <c r="O35" s="17"/>
      <c r="P35" s="7" t="e">
        <f t="shared" si="4"/>
        <v>#DIV/0!</v>
      </c>
      <c r="Q35" s="7" t="e">
        <f t="shared" si="5"/>
        <v>#DIV/0!</v>
      </c>
      <c r="R35" s="7">
        <f>VLOOKUP(A35,[1]TDSheet!$A:$S,19,0)</f>
        <v>0.2</v>
      </c>
      <c r="S35" s="7">
        <f>VLOOKUP(A35,[1]TDSheet!$A:$T,20,0)</f>
        <v>0.4</v>
      </c>
      <c r="T35" s="7">
        <f>VLOOKUP(A35,[1]TDSheet!$A:$N,14,0)</f>
        <v>0</v>
      </c>
      <c r="V35" s="7">
        <f t="shared" si="6"/>
        <v>0</v>
      </c>
      <c r="W35" s="15">
        <f>VLOOKUP(A35,[1]TDSheet!$A:$W,23,0)</f>
        <v>16</v>
      </c>
      <c r="X35" s="16">
        <f t="shared" si="8"/>
        <v>0</v>
      </c>
      <c r="Y35" s="7">
        <f t="shared" si="7"/>
        <v>0</v>
      </c>
    </row>
    <row r="36" spans="1:25" ht="11.1" customHeight="1" outlineLevel="2" x14ac:dyDescent="0.2">
      <c r="A36" s="9" t="s">
        <v>39</v>
      </c>
      <c r="B36" s="9" t="s">
        <v>9</v>
      </c>
      <c r="C36" s="5">
        <v>60</v>
      </c>
      <c r="D36" s="5"/>
      <c r="E36" s="5">
        <v>6</v>
      </c>
      <c r="F36" s="5">
        <v>54</v>
      </c>
      <c r="G36" s="15">
        <f>VLOOKUP(A36,[1]TDSheet!$A:$G,7,0)</f>
        <v>0.9</v>
      </c>
      <c r="L36" s="7">
        <f>VLOOKUP(A36,[1]TDSheet!$A:$X,24,0)*W36</f>
        <v>0</v>
      </c>
      <c r="N36" s="7">
        <f t="shared" si="2"/>
        <v>1.2</v>
      </c>
      <c r="O36" s="17"/>
      <c r="P36" s="7">
        <f t="shared" si="4"/>
        <v>45</v>
      </c>
      <c r="Q36" s="7">
        <f t="shared" si="5"/>
        <v>45</v>
      </c>
      <c r="R36" s="7">
        <f>VLOOKUP(A36,[1]TDSheet!$A:$S,19,0)</f>
        <v>0.4</v>
      </c>
      <c r="S36" s="7">
        <f>VLOOKUP(A36,[1]TDSheet!$A:$T,20,0)</f>
        <v>1.2</v>
      </c>
      <c r="T36" s="7">
        <f>VLOOKUP(A36,[1]TDSheet!$A:$N,14,0)</f>
        <v>1.2</v>
      </c>
      <c r="V36" s="7">
        <f t="shared" si="6"/>
        <v>0</v>
      </c>
      <c r="W36" s="15">
        <f>VLOOKUP(A36,[1]TDSheet!$A:$W,23,0)</f>
        <v>8</v>
      </c>
      <c r="X36" s="16">
        <f t="shared" si="8"/>
        <v>0</v>
      </c>
      <c r="Y36" s="7">
        <f t="shared" si="7"/>
        <v>0</v>
      </c>
    </row>
    <row r="37" spans="1:25" ht="11.1" customHeight="1" outlineLevel="2" x14ac:dyDescent="0.2">
      <c r="A37" s="9" t="s">
        <v>40</v>
      </c>
      <c r="B37" s="9" t="s">
        <v>9</v>
      </c>
      <c r="C37" s="5">
        <v>102</v>
      </c>
      <c r="D37" s="5"/>
      <c r="E37" s="5">
        <v>3</v>
      </c>
      <c r="F37" s="5">
        <v>97</v>
      </c>
      <c r="G37" s="15">
        <f>VLOOKUP(A37,[1]TDSheet!$A:$G,7,0)</f>
        <v>0.33</v>
      </c>
      <c r="L37" s="7">
        <f>VLOOKUP(A37,[1]TDSheet!$A:$X,24,0)*W37</f>
        <v>0</v>
      </c>
      <c r="N37" s="7">
        <f t="shared" si="2"/>
        <v>0.6</v>
      </c>
      <c r="O37" s="17"/>
      <c r="P37" s="7">
        <f t="shared" si="4"/>
        <v>161.66666666666669</v>
      </c>
      <c r="Q37" s="7">
        <f t="shared" si="5"/>
        <v>161.66666666666669</v>
      </c>
      <c r="R37" s="7">
        <f>VLOOKUP(A37,[1]TDSheet!$A:$S,19,0)</f>
        <v>0</v>
      </c>
      <c r="S37" s="7">
        <f>VLOOKUP(A37,[1]TDSheet!$A:$T,20,0)</f>
        <v>0</v>
      </c>
      <c r="T37" s="7">
        <f>VLOOKUP(A37,[1]TDSheet!$A:$N,14,0)</f>
        <v>0</v>
      </c>
      <c r="V37" s="7">
        <f t="shared" si="6"/>
        <v>0</v>
      </c>
      <c r="W37" s="15">
        <f>VLOOKUP(A37,[1]TDSheet!$A:$W,23,0)</f>
        <v>6</v>
      </c>
      <c r="X37" s="16">
        <f t="shared" si="8"/>
        <v>0</v>
      </c>
      <c r="Y37" s="7">
        <f t="shared" si="7"/>
        <v>0</v>
      </c>
    </row>
    <row r="38" spans="1:25" ht="11.1" customHeight="1" outlineLevel="2" x14ac:dyDescent="0.2">
      <c r="A38" s="9" t="s">
        <v>41</v>
      </c>
      <c r="B38" s="9" t="s">
        <v>14</v>
      </c>
      <c r="C38" s="5">
        <v>39</v>
      </c>
      <c r="D38" s="5"/>
      <c r="E38" s="5">
        <v>12</v>
      </c>
      <c r="F38" s="5">
        <v>21</v>
      </c>
      <c r="G38" s="15">
        <f>VLOOKUP(A38,[1]TDSheet!$A:$G,7,0)</f>
        <v>1</v>
      </c>
      <c r="L38" s="7">
        <f>VLOOKUP(A38,[1]TDSheet!$A:$X,24,0)*W38</f>
        <v>48</v>
      </c>
      <c r="N38" s="7">
        <f t="shared" si="2"/>
        <v>2.4</v>
      </c>
      <c r="O38" s="17"/>
      <c r="P38" s="7">
        <f t="shared" si="4"/>
        <v>28.75</v>
      </c>
      <c r="Q38" s="7">
        <f t="shared" si="5"/>
        <v>28.75</v>
      </c>
      <c r="R38" s="7">
        <f>VLOOKUP(A38,[1]TDSheet!$A:$S,19,0)</f>
        <v>4.2</v>
      </c>
      <c r="S38" s="7">
        <f>VLOOKUP(A38,[1]TDSheet!$A:$T,20,0)</f>
        <v>4.2</v>
      </c>
      <c r="T38" s="7">
        <f>VLOOKUP(A38,[1]TDSheet!$A:$N,14,0)</f>
        <v>6.6</v>
      </c>
      <c r="V38" s="7">
        <f t="shared" si="6"/>
        <v>0</v>
      </c>
      <c r="W38" s="15">
        <f>VLOOKUP(A38,[1]TDSheet!$A:$W,23,0)</f>
        <v>3</v>
      </c>
      <c r="X38" s="16">
        <f t="shared" si="8"/>
        <v>0</v>
      </c>
      <c r="Y38" s="7">
        <f t="shared" si="7"/>
        <v>0</v>
      </c>
    </row>
    <row r="39" spans="1:25" ht="11.1" customHeight="1" outlineLevel="2" x14ac:dyDescent="0.2">
      <c r="A39" s="9" t="s">
        <v>42</v>
      </c>
      <c r="B39" s="9" t="s">
        <v>9</v>
      </c>
      <c r="C39" s="5">
        <v>62</v>
      </c>
      <c r="D39" s="5"/>
      <c r="E39" s="5">
        <v>55</v>
      </c>
      <c r="F39" s="5"/>
      <c r="G39" s="15">
        <f>VLOOKUP(A39,[1]TDSheet!$A:$G,7,0)</f>
        <v>0.25</v>
      </c>
      <c r="L39" s="7">
        <f>VLOOKUP(A39,[1]TDSheet!$A:$X,24,0)*W39</f>
        <v>36</v>
      </c>
      <c r="N39" s="7">
        <f t="shared" si="2"/>
        <v>11</v>
      </c>
      <c r="O39" s="17">
        <f>11*N39-L39-F39</f>
        <v>85</v>
      </c>
      <c r="P39" s="7">
        <f t="shared" si="4"/>
        <v>11</v>
      </c>
      <c r="Q39" s="7">
        <f t="shared" si="5"/>
        <v>3.2727272727272729</v>
      </c>
      <c r="R39" s="7">
        <f>VLOOKUP(A39,[1]TDSheet!$A:$S,19,0)</f>
        <v>5.8</v>
      </c>
      <c r="S39" s="7">
        <f>VLOOKUP(A39,[1]TDSheet!$A:$T,20,0)</f>
        <v>5.2</v>
      </c>
      <c r="T39" s="7">
        <f>VLOOKUP(A39,[1]TDSheet!$A:$N,14,0)</f>
        <v>7.8</v>
      </c>
      <c r="V39" s="7">
        <f t="shared" si="6"/>
        <v>21.25</v>
      </c>
      <c r="W39" s="15">
        <f>VLOOKUP(A39,[1]TDSheet!$A:$W,23,0)</f>
        <v>12</v>
      </c>
      <c r="X39" s="16">
        <v>7</v>
      </c>
      <c r="Y39" s="7">
        <f t="shared" si="7"/>
        <v>21</v>
      </c>
    </row>
    <row r="40" spans="1:25" ht="11.1" customHeight="1" outlineLevel="2" x14ac:dyDescent="0.2">
      <c r="A40" s="9" t="s">
        <v>43</v>
      </c>
      <c r="B40" s="9" t="s">
        <v>9</v>
      </c>
      <c r="C40" s="5">
        <v>12</v>
      </c>
      <c r="D40" s="5">
        <v>3</v>
      </c>
      <c r="E40" s="5">
        <v>12</v>
      </c>
      <c r="F40" s="5"/>
      <c r="G40" s="15">
        <f>VLOOKUP(A40,[1]TDSheet!$A:$G,7,0)</f>
        <v>0.3</v>
      </c>
      <c r="L40" s="7">
        <f>VLOOKUP(A40,[1]TDSheet!$A:$X,24,0)*W40</f>
        <v>24</v>
      </c>
      <c r="N40" s="7">
        <f t="shared" si="2"/>
        <v>2.4</v>
      </c>
      <c r="O40" s="17">
        <f t="shared" si="3"/>
        <v>7.1999999999999993</v>
      </c>
      <c r="P40" s="7">
        <f t="shared" si="4"/>
        <v>13</v>
      </c>
      <c r="Q40" s="7">
        <f t="shared" si="5"/>
        <v>10</v>
      </c>
      <c r="R40" s="7">
        <f>VLOOKUP(A40,[1]TDSheet!$A:$S,19,0)</f>
        <v>0</v>
      </c>
      <c r="S40" s="7">
        <f>VLOOKUP(A40,[1]TDSheet!$A:$T,20,0)</f>
        <v>0</v>
      </c>
      <c r="T40" s="7">
        <f>VLOOKUP(A40,[1]TDSheet!$A:$N,14,0)</f>
        <v>2.4</v>
      </c>
      <c r="V40" s="7">
        <f t="shared" si="6"/>
        <v>2.1599999999999997</v>
      </c>
      <c r="W40" s="15">
        <f>VLOOKUP(A40,[1]TDSheet!$A:$W,23,0)</f>
        <v>12</v>
      </c>
      <c r="X40" s="16">
        <v>1</v>
      </c>
      <c r="Y40" s="7">
        <f t="shared" si="7"/>
        <v>3.5999999999999996</v>
      </c>
    </row>
    <row r="41" spans="1:25" ht="11.1" customHeight="1" outlineLevel="2" x14ac:dyDescent="0.2">
      <c r="A41" s="9" t="s">
        <v>44</v>
      </c>
      <c r="B41" s="9" t="s">
        <v>9</v>
      </c>
      <c r="C41" s="5">
        <v>12</v>
      </c>
      <c r="D41" s="5">
        <v>40</v>
      </c>
      <c r="E41" s="5">
        <v>47</v>
      </c>
      <c r="F41" s="5">
        <v>2</v>
      </c>
      <c r="G41" s="15">
        <f>VLOOKUP(A41,[1]TDSheet!$A:$G,7,0)</f>
        <v>0.3</v>
      </c>
      <c r="L41" s="7">
        <f>VLOOKUP(A41,[1]TDSheet!$A:$X,24,0)*W41</f>
        <v>12</v>
      </c>
      <c r="N41" s="7">
        <f t="shared" si="2"/>
        <v>9.4</v>
      </c>
      <c r="O41" s="17">
        <f>9*N41-L41-F41</f>
        <v>70.600000000000009</v>
      </c>
      <c r="P41" s="7">
        <f t="shared" si="4"/>
        <v>9</v>
      </c>
      <c r="Q41" s="7">
        <f t="shared" si="5"/>
        <v>1.4893617021276595</v>
      </c>
      <c r="R41" s="7">
        <f>VLOOKUP(A41,[1]TDSheet!$A:$S,19,0)</f>
        <v>0</v>
      </c>
      <c r="S41" s="7">
        <f>VLOOKUP(A41,[1]TDSheet!$A:$T,20,0)</f>
        <v>0.6</v>
      </c>
      <c r="T41" s="7">
        <f>VLOOKUP(A41,[1]TDSheet!$A:$N,14,0)</f>
        <v>1.2</v>
      </c>
      <c r="V41" s="7">
        <f t="shared" si="6"/>
        <v>21.180000000000003</v>
      </c>
      <c r="W41" s="15">
        <f>VLOOKUP(A41,[1]TDSheet!$A:$W,23,0)</f>
        <v>12</v>
      </c>
      <c r="X41" s="16">
        <v>6</v>
      </c>
      <c r="Y41" s="7">
        <f t="shared" si="7"/>
        <v>21.599999999999998</v>
      </c>
    </row>
    <row r="42" spans="1:25" ht="11.1" customHeight="1" outlineLevel="2" x14ac:dyDescent="0.2">
      <c r="A42" s="9" t="s">
        <v>45</v>
      </c>
      <c r="B42" s="9" t="s">
        <v>14</v>
      </c>
      <c r="C42" s="5">
        <v>46</v>
      </c>
      <c r="D42" s="5"/>
      <c r="E42" s="5"/>
      <c r="F42" s="5"/>
      <c r="G42" s="15">
        <f>VLOOKUP(A42,[1]TDSheet!$A:$G,7,0)</f>
        <v>1</v>
      </c>
      <c r="L42" s="7">
        <f>VLOOKUP(A42,[1]TDSheet!$A:$X,24,0)*W42</f>
        <v>63</v>
      </c>
      <c r="N42" s="7">
        <f t="shared" si="2"/>
        <v>0</v>
      </c>
      <c r="O42" s="17"/>
      <c r="P42" s="7" t="e">
        <f t="shared" si="4"/>
        <v>#DIV/0!</v>
      </c>
      <c r="Q42" s="7" t="e">
        <f t="shared" si="5"/>
        <v>#DIV/0!</v>
      </c>
      <c r="R42" s="7">
        <f>VLOOKUP(A42,[1]TDSheet!$A:$S,19,0)</f>
        <v>2.88</v>
      </c>
      <c r="S42" s="7">
        <f>VLOOKUP(A42,[1]TDSheet!$A:$T,20,0)</f>
        <v>5.64</v>
      </c>
      <c r="T42" s="7">
        <f>VLOOKUP(A42,[1]TDSheet!$A:$N,14,0)</f>
        <v>8.4400000000000013</v>
      </c>
      <c r="V42" s="7">
        <f t="shared" si="6"/>
        <v>0</v>
      </c>
      <c r="W42" s="15">
        <f>VLOOKUP(A42,[1]TDSheet!$A:$W,23,0)</f>
        <v>1.8</v>
      </c>
      <c r="X42" s="16">
        <f t="shared" si="8"/>
        <v>0</v>
      </c>
      <c r="Y42" s="7">
        <f t="shared" si="7"/>
        <v>0</v>
      </c>
    </row>
    <row r="43" spans="1:25" ht="11.1" customHeight="1" outlineLevel="2" x14ac:dyDescent="0.2">
      <c r="A43" s="9" t="s">
        <v>46</v>
      </c>
      <c r="B43" s="9" t="s">
        <v>9</v>
      </c>
      <c r="C43" s="5">
        <v>55</v>
      </c>
      <c r="D43" s="5"/>
      <c r="E43" s="5">
        <v>35</v>
      </c>
      <c r="F43" s="5">
        <v>18</v>
      </c>
      <c r="G43" s="15">
        <f>VLOOKUP(A43,[1]TDSheet!$A:$G,7,0)</f>
        <v>0.2</v>
      </c>
      <c r="L43" s="7">
        <f>VLOOKUP(A43,[1]TDSheet!$A:$X,24,0)*W43</f>
        <v>18</v>
      </c>
      <c r="N43" s="7">
        <f t="shared" si="2"/>
        <v>7</v>
      </c>
      <c r="O43" s="17">
        <f t="shared" si="3"/>
        <v>55</v>
      </c>
      <c r="P43" s="7">
        <f t="shared" si="4"/>
        <v>13</v>
      </c>
      <c r="Q43" s="7">
        <f t="shared" si="5"/>
        <v>5.1428571428571432</v>
      </c>
      <c r="R43" s="7">
        <f>VLOOKUP(A43,[1]TDSheet!$A:$S,19,0)</f>
        <v>4</v>
      </c>
      <c r="S43" s="7">
        <f>VLOOKUP(A43,[1]TDSheet!$A:$T,20,0)</f>
        <v>5.2</v>
      </c>
      <c r="T43" s="7">
        <f>VLOOKUP(A43,[1]TDSheet!$A:$N,14,0)</f>
        <v>5.4</v>
      </c>
      <c r="V43" s="7">
        <f t="shared" si="6"/>
        <v>11</v>
      </c>
      <c r="W43" s="15">
        <f>VLOOKUP(A43,[1]TDSheet!$A:$W,23,0)</f>
        <v>6</v>
      </c>
      <c r="X43" s="16">
        <v>9</v>
      </c>
      <c r="Y43" s="7">
        <f t="shared" si="7"/>
        <v>10.8</v>
      </c>
    </row>
    <row r="44" spans="1:25" ht="11.1" customHeight="1" outlineLevel="2" x14ac:dyDescent="0.2">
      <c r="A44" s="9" t="s">
        <v>47</v>
      </c>
      <c r="B44" s="9" t="s">
        <v>9</v>
      </c>
      <c r="C44" s="5">
        <v>87</v>
      </c>
      <c r="D44" s="5"/>
      <c r="E44" s="5">
        <v>51</v>
      </c>
      <c r="F44" s="5">
        <v>22</v>
      </c>
      <c r="G44" s="15">
        <f>VLOOKUP(A44,[1]TDSheet!$A:$G,7,0)</f>
        <v>0.2</v>
      </c>
      <c r="L44" s="7">
        <f>VLOOKUP(A44,[1]TDSheet!$A:$X,24,0)*W44</f>
        <v>0</v>
      </c>
      <c r="N44" s="7">
        <f t="shared" si="2"/>
        <v>10.199999999999999</v>
      </c>
      <c r="O44" s="17">
        <f>10*N44-L44-F44</f>
        <v>80</v>
      </c>
      <c r="P44" s="7">
        <f t="shared" si="4"/>
        <v>10</v>
      </c>
      <c r="Q44" s="7">
        <f t="shared" si="5"/>
        <v>2.1568627450980395</v>
      </c>
      <c r="R44" s="7">
        <f>VLOOKUP(A44,[1]TDSheet!$A:$S,19,0)</f>
        <v>5.2</v>
      </c>
      <c r="S44" s="7">
        <f>VLOOKUP(A44,[1]TDSheet!$A:$T,20,0)</f>
        <v>7.4</v>
      </c>
      <c r="T44" s="7">
        <f>VLOOKUP(A44,[1]TDSheet!$A:$N,14,0)</f>
        <v>5.6</v>
      </c>
      <c r="V44" s="7">
        <f t="shared" si="6"/>
        <v>16</v>
      </c>
      <c r="W44" s="15">
        <f>VLOOKUP(A44,[1]TDSheet!$A:$W,23,0)</f>
        <v>6</v>
      </c>
      <c r="X44" s="16">
        <v>13</v>
      </c>
      <c r="Y44" s="7">
        <f t="shared" si="7"/>
        <v>15.600000000000001</v>
      </c>
    </row>
    <row r="45" spans="1:25" ht="11.1" customHeight="1" outlineLevel="2" x14ac:dyDescent="0.2">
      <c r="A45" s="9" t="s">
        <v>48</v>
      </c>
      <c r="B45" s="9" t="s">
        <v>9</v>
      </c>
      <c r="C45" s="5">
        <v>228</v>
      </c>
      <c r="D45" s="5"/>
      <c r="E45" s="5">
        <v>100</v>
      </c>
      <c r="F45" s="5">
        <v>121</v>
      </c>
      <c r="G45" s="15">
        <f>VLOOKUP(A45,[1]TDSheet!$A:$G,7,0)</f>
        <v>0.25</v>
      </c>
      <c r="L45" s="7">
        <f>VLOOKUP(A45,[1]TDSheet!$A:$X,24,0)*W45</f>
        <v>0</v>
      </c>
      <c r="N45" s="7">
        <f t="shared" si="2"/>
        <v>20</v>
      </c>
      <c r="O45" s="17">
        <f t="shared" si="3"/>
        <v>139</v>
      </c>
      <c r="P45" s="7">
        <f t="shared" si="4"/>
        <v>13</v>
      </c>
      <c r="Q45" s="7">
        <f t="shared" si="5"/>
        <v>6.05</v>
      </c>
      <c r="R45" s="7">
        <f>VLOOKUP(A45,[1]TDSheet!$A:$S,19,0)</f>
        <v>7.6</v>
      </c>
      <c r="S45" s="7">
        <f>VLOOKUP(A45,[1]TDSheet!$A:$T,20,0)</f>
        <v>16.600000000000001</v>
      </c>
      <c r="T45" s="7">
        <f>VLOOKUP(A45,[1]TDSheet!$A:$N,14,0)</f>
        <v>6</v>
      </c>
      <c r="V45" s="7">
        <f t="shared" si="6"/>
        <v>34.75</v>
      </c>
      <c r="W45" s="15">
        <f>VLOOKUP(A45,[1]TDSheet!$A:$W,23,0)</f>
        <v>12</v>
      </c>
      <c r="X45" s="16">
        <v>12</v>
      </c>
      <c r="Y45" s="7">
        <f t="shared" si="7"/>
        <v>36</v>
      </c>
    </row>
    <row r="46" spans="1:25" ht="11.1" customHeight="1" outlineLevel="2" x14ac:dyDescent="0.2">
      <c r="A46" s="9" t="s">
        <v>49</v>
      </c>
      <c r="B46" s="9" t="s">
        <v>9</v>
      </c>
      <c r="C46" s="5">
        <v>216</v>
      </c>
      <c r="D46" s="5">
        <v>1</v>
      </c>
      <c r="E46" s="5">
        <v>91</v>
      </c>
      <c r="F46" s="5">
        <v>120</v>
      </c>
      <c r="G46" s="15">
        <f>VLOOKUP(A46,[1]TDSheet!$A:$G,7,0)</f>
        <v>0.25</v>
      </c>
      <c r="L46" s="7">
        <f>VLOOKUP(A46,[1]TDSheet!$A:$X,24,0)*W46</f>
        <v>0</v>
      </c>
      <c r="N46" s="7">
        <f t="shared" si="2"/>
        <v>18.2</v>
      </c>
      <c r="O46" s="17">
        <f t="shared" si="3"/>
        <v>116.6</v>
      </c>
      <c r="P46" s="7">
        <f t="shared" si="4"/>
        <v>13</v>
      </c>
      <c r="Q46" s="7">
        <f t="shared" si="5"/>
        <v>6.593406593406594</v>
      </c>
      <c r="R46" s="7">
        <f>VLOOKUP(A46,[1]TDSheet!$A:$S,19,0)</f>
        <v>6.2</v>
      </c>
      <c r="S46" s="7">
        <f>VLOOKUP(A46,[1]TDSheet!$A:$T,20,0)</f>
        <v>14.8</v>
      </c>
      <c r="T46" s="7">
        <f>VLOOKUP(A46,[1]TDSheet!$A:$N,14,0)</f>
        <v>3.4</v>
      </c>
      <c r="V46" s="7">
        <f t="shared" si="6"/>
        <v>29.15</v>
      </c>
      <c r="W46" s="15">
        <f>VLOOKUP(A46,[1]TDSheet!$A:$W,23,0)</f>
        <v>12</v>
      </c>
      <c r="X46" s="16">
        <v>10</v>
      </c>
      <c r="Y46" s="7">
        <f t="shared" si="7"/>
        <v>30</v>
      </c>
    </row>
    <row r="47" spans="1:25" ht="21.95" customHeight="1" outlineLevel="2" x14ac:dyDescent="0.2">
      <c r="A47" s="9" t="s">
        <v>50</v>
      </c>
      <c r="B47" s="9" t="s">
        <v>14</v>
      </c>
      <c r="C47" s="5">
        <v>170.1</v>
      </c>
      <c r="D47" s="5"/>
      <c r="E47" s="5">
        <v>139.715</v>
      </c>
      <c r="F47" s="5">
        <v>-8.1</v>
      </c>
      <c r="G47" s="15">
        <f>VLOOKUP(A47,[1]TDSheet!$A:$G,7,0)</f>
        <v>1</v>
      </c>
      <c r="L47" s="7">
        <f>VLOOKUP(A47,[1]TDSheet!$A:$X,24,0)*W47</f>
        <v>0</v>
      </c>
      <c r="N47" s="7">
        <f t="shared" si="2"/>
        <v>27.943000000000001</v>
      </c>
      <c r="O47" s="17">
        <f>8*N47-L47-F47</f>
        <v>231.64400000000001</v>
      </c>
      <c r="P47" s="7">
        <f t="shared" si="4"/>
        <v>8</v>
      </c>
      <c r="Q47" s="7">
        <f t="shared" si="5"/>
        <v>-0.28987581863078404</v>
      </c>
      <c r="R47" s="7">
        <f>VLOOKUP(A47,[1]TDSheet!$A:$S,19,0)</f>
        <v>16.740000000000002</v>
      </c>
      <c r="S47" s="7">
        <f>VLOOKUP(A47,[1]TDSheet!$A:$T,20,0)</f>
        <v>15.66</v>
      </c>
      <c r="T47" s="7">
        <f>VLOOKUP(A47,[1]TDSheet!$A:$N,14,0)</f>
        <v>12.959999999999999</v>
      </c>
      <c r="V47" s="7">
        <f t="shared" si="6"/>
        <v>231.64400000000001</v>
      </c>
      <c r="W47" s="15">
        <f>VLOOKUP(A47,[1]TDSheet!$A:$W,23,0)</f>
        <v>2.7</v>
      </c>
      <c r="X47" s="16">
        <v>86</v>
      </c>
      <c r="Y47" s="7">
        <f t="shared" si="7"/>
        <v>232.20000000000002</v>
      </c>
    </row>
    <row r="48" spans="1:25" ht="11.1" customHeight="1" outlineLevel="2" x14ac:dyDescent="0.2">
      <c r="A48" s="9" t="s">
        <v>51</v>
      </c>
      <c r="B48" s="9" t="s">
        <v>14</v>
      </c>
      <c r="C48" s="5">
        <v>20</v>
      </c>
      <c r="D48" s="5"/>
      <c r="E48" s="5"/>
      <c r="F48" s="5"/>
      <c r="G48" s="15">
        <f>VLOOKUP(A48,[1]TDSheet!$A:$G,7,0)</f>
        <v>1</v>
      </c>
      <c r="L48" s="7">
        <f>VLOOKUP(A48,[1]TDSheet!$A:$X,24,0)*W48</f>
        <v>450</v>
      </c>
      <c r="N48" s="7">
        <f t="shared" si="2"/>
        <v>0</v>
      </c>
      <c r="O48" s="17"/>
      <c r="P48" s="7" t="e">
        <f t="shared" si="4"/>
        <v>#DIV/0!</v>
      </c>
      <c r="Q48" s="7" t="e">
        <f t="shared" si="5"/>
        <v>#DIV/0!</v>
      </c>
      <c r="R48" s="7">
        <f>VLOOKUP(A48,[1]TDSheet!$A:$S,19,0)</f>
        <v>35</v>
      </c>
      <c r="S48" s="7">
        <f>VLOOKUP(A48,[1]TDSheet!$A:$T,20,0)</f>
        <v>47</v>
      </c>
      <c r="T48" s="7">
        <f>VLOOKUP(A48,[1]TDSheet!$A:$N,14,0)</f>
        <v>59</v>
      </c>
      <c r="V48" s="7">
        <f t="shared" si="6"/>
        <v>0</v>
      </c>
      <c r="W48" s="15">
        <f>VLOOKUP(A48,[1]TDSheet!$A:$W,23,0)</f>
        <v>5</v>
      </c>
      <c r="X48" s="16">
        <f t="shared" si="8"/>
        <v>0</v>
      </c>
      <c r="Y48" s="7">
        <f t="shared" si="7"/>
        <v>0</v>
      </c>
    </row>
    <row r="49" spans="1:25" ht="11.1" customHeight="1" outlineLevel="2" x14ac:dyDescent="0.2">
      <c r="A49" s="9" t="s">
        <v>52</v>
      </c>
      <c r="B49" s="9" t="s">
        <v>9</v>
      </c>
      <c r="C49" s="5">
        <v>121</v>
      </c>
      <c r="D49" s="5"/>
      <c r="E49" s="5">
        <v>71</v>
      </c>
      <c r="F49" s="5">
        <v>40</v>
      </c>
      <c r="G49" s="15">
        <f>VLOOKUP(A49,[1]TDSheet!$A:$G,7,0)</f>
        <v>0.14000000000000001</v>
      </c>
      <c r="L49" s="7">
        <f>VLOOKUP(A49,[1]TDSheet!$A:$X,24,0)*W49</f>
        <v>44</v>
      </c>
      <c r="N49" s="7">
        <f t="shared" si="2"/>
        <v>14.2</v>
      </c>
      <c r="O49" s="17">
        <f t="shared" si="3"/>
        <v>100.6</v>
      </c>
      <c r="P49" s="7">
        <f t="shared" si="4"/>
        <v>13</v>
      </c>
      <c r="Q49" s="7">
        <f t="shared" si="5"/>
        <v>5.915492957746479</v>
      </c>
      <c r="R49" s="7">
        <f>VLOOKUP(A49,[1]TDSheet!$A:$S,19,0)</f>
        <v>5.8</v>
      </c>
      <c r="S49" s="7">
        <f>VLOOKUP(A49,[1]TDSheet!$A:$T,20,0)</f>
        <v>11.6</v>
      </c>
      <c r="T49" s="7">
        <f>VLOOKUP(A49,[1]TDSheet!$A:$N,14,0)</f>
        <v>13</v>
      </c>
      <c r="V49" s="7">
        <f t="shared" si="6"/>
        <v>14.084000000000001</v>
      </c>
      <c r="W49" s="15">
        <f>VLOOKUP(A49,[1]TDSheet!$A:$W,23,0)</f>
        <v>22</v>
      </c>
      <c r="X49" s="16">
        <v>5</v>
      </c>
      <c r="Y49" s="7">
        <f t="shared" si="7"/>
        <v>15.400000000000002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2023-09-22T09:15:00Z</dcterms:modified>
</cp:coreProperties>
</file>