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9,23 филиалы КИ\"/>
    </mc:Choice>
  </mc:AlternateContent>
  <xr:revisionPtr revIDLastSave="0" documentId="13_ncr:1_{27C10E47-113C-4AAF-9405-A63889A4774B}" xr6:coauthVersionLast="45" xr6:coauthVersionMax="45" xr10:uidLastSave="{00000000-0000-0000-0000-000000000000}"/>
  <bookViews>
    <workbookView xWindow="-120" yWindow="-120" windowWidth="29040" windowHeight="15840" tabRatio="281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6" i="1"/>
  <c r="G34" i="1"/>
  <c r="G18" i="1"/>
  <c r="G11" i="1"/>
  <c r="M7" i="1"/>
  <c r="Q7" i="1" s="1"/>
  <c r="M8" i="1"/>
  <c r="P8" i="1" s="1"/>
  <c r="M9" i="1"/>
  <c r="Q9" i="1" s="1"/>
  <c r="M10" i="1"/>
  <c r="Q10" i="1" s="1"/>
  <c r="M11" i="1"/>
  <c r="M12" i="1"/>
  <c r="Q12" i="1" s="1"/>
  <c r="M13" i="1"/>
  <c r="P13" i="1" s="1"/>
  <c r="M14" i="1"/>
  <c r="Q14" i="1" s="1"/>
  <c r="M15" i="1"/>
  <c r="Q15" i="1" s="1"/>
  <c r="M16" i="1"/>
  <c r="Q16" i="1" s="1"/>
  <c r="M17" i="1"/>
  <c r="Q17" i="1" s="1"/>
  <c r="M18" i="1"/>
  <c r="M19" i="1"/>
  <c r="Q19" i="1" s="1"/>
  <c r="M20" i="1"/>
  <c r="P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M35" i="1"/>
  <c r="Q35" i="1" s="1"/>
  <c r="M36" i="1"/>
  <c r="M37" i="1"/>
  <c r="Q37" i="1" s="1"/>
  <c r="M38" i="1"/>
  <c r="Q38" i="1" s="1"/>
  <c r="M39" i="1"/>
  <c r="Q39" i="1" s="1"/>
  <c r="M40" i="1"/>
  <c r="Q40" i="1" s="1"/>
  <c r="M41" i="1"/>
  <c r="P41" i="1" s="1"/>
  <c r="M42" i="1"/>
  <c r="Q42" i="1" s="1"/>
  <c r="M43" i="1"/>
  <c r="M44" i="1"/>
  <c r="Q44" i="1" s="1"/>
  <c r="M45" i="1"/>
  <c r="Q45" i="1" s="1"/>
  <c r="M46" i="1"/>
  <c r="M47" i="1"/>
  <c r="Q47" i="1" s="1"/>
  <c r="M48" i="1"/>
  <c r="Q48" i="1" s="1"/>
  <c r="M49" i="1"/>
  <c r="Q49" i="1" s="1"/>
  <c r="M50" i="1"/>
  <c r="Q50" i="1" s="1"/>
  <c r="M51" i="1"/>
  <c r="Q51" i="1" s="1"/>
  <c r="M6" i="1"/>
  <c r="P6" i="1" s="1"/>
  <c r="F5" i="1"/>
  <c r="P36" i="1" l="1"/>
  <c r="P27" i="1"/>
  <c r="P43" i="1"/>
  <c r="P46" i="1"/>
  <c r="Q18" i="1"/>
  <c r="Q11" i="1"/>
  <c r="Q34" i="1"/>
  <c r="Q6" i="1"/>
  <c r="P51" i="1"/>
  <c r="P50" i="1"/>
  <c r="P49" i="1"/>
  <c r="P48" i="1"/>
  <c r="P47" i="1"/>
  <c r="P44" i="1"/>
  <c r="P40" i="1"/>
  <c r="P39" i="1"/>
  <c r="P37" i="1"/>
  <c r="P35" i="1"/>
  <c r="P34" i="1"/>
  <c r="P32" i="1"/>
  <c r="P31" i="1"/>
  <c r="P30" i="1"/>
  <c r="P29" i="1"/>
  <c r="P28" i="1"/>
  <c r="P26" i="1"/>
  <c r="P25" i="1"/>
  <c r="P24" i="1"/>
  <c r="P23" i="1"/>
  <c r="P22" i="1"/>
  <c r="P19" i="1"/>
  <c r="P18" i="1"/>
  <c r="P16" i="1"/>
  <c r="P15" i="1"/>
  <c r="P14" i="1"/>
  <c r="P12" i="1"/>
  <c r="P11" i="1"/>
  <c r="P10" i="1"/>
  <c r="P7" i="1"/>
  <c r="P45" i="1"/>
  <c r="P42" i="1"/>
  <c r="P38" i="1"/>
  <c r="P33" i="1"/>
  <c r="P21" i="1"/>
  <c r="P17" i="1"/>
  <c r="P9" i="1"/>
  <c r="Q46" i="1"/>
  <c r="Q43" i="1"/>
  <c r="Q41" i="1"/>
  <c r="Q36" i="1"/>
  <c r="Q27" i="1"/>
  <c r="Q20" i="1"/>
  <c r="Q13" i="1"/>
  <c r="Q8" i="1"/>
  <c r="G5" i="1"/>
  <c r="U11" i="1"/>
  <c r="U12" i="1"/>
  <c r="U31" i="1"/>
  <c r="U37" i="1"/>
  <c r="U38" i="1"/>
  <c r="U39" i="1"/>
  <c r="U40" i="1"/>
  <c r="U41" i="1"/>
  <c r="U42" i="1"/>
  <c r="U44" i="1"/>
  <c r="U45" i="1"/>
  <c r="U4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6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W5" i="1"/>
  <c r="V5" i="1"/>
  <c r="T5" i="1"/>
  <c r="O5" i="1"/>
  <c r="N5" i="1"/>
  <c r="M5" i="1"/>
  <c r="L5" i="1"/>
  <c r="K5" i="1"/>
  <c r="J5" i="1"/>
  <c r="I5" i="1"/>
  <c r="S5" i="1" l="1"/>
  <c r="R5" i="1"/>
  <c r="C7" i="1" l="1"/>
  <c r="C11" i="1"/>
  <c r="C12" i="1"/>
  <c r="C16" i="1"/>
  <c r="C18" i="1"/>
  <c r="C19" i="1"/>
  <c r="C22" i="1"/>
  <c r="C23" i="1"/>
  <c r="C24" i="1"/>
  <c r="C28" i="1"/>
  <c r="C29" i="1"/>
  <c r="C30" i="1"/>
  <c r="C31" i="1"/>
  <c r="C32" i="1"/>
  <c r="C33" i="1"/>
  <c r="C34" i="1"/>
  <c r="C37" i="1"/>
  <c r="C38" i="1"/>
  <c r="C39" i="1"/>
  <c r="C40" i="1"/>
  <c r="C41" i="1"/>
  <c r="C42" i="1"/>
  <c r="C44" i="1"/>
  <c r="C6" i="1"/>
</calcChain>
</file>

<file path=xl/sharedStrings.xml><?xml version="1.0" encoding="utf-8"?>
<sst xmlns="http://schemas.openxmlformats.org/spreadsheetml/2006/main" count="124" uniqueCount="72">
  <si>
    <t>Период: 21.09.2023 - 28.09.2023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</si>
  <si>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</si>
  <si>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</si>
  <si>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</si>
  <si>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</si>
  <si>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</si>
  <si>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</si>
  <si>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</si>
  <si>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</si>
  <si>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</si>
  <si>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</si>
  <si>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</si>
  <si>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</si>
  <si>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</si>
  <si>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</si>
  <si>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</si>
  <si>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</si>
  <si>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</si>
  <si>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</si>
  <si>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</si>
  <si>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</si>
  <si>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</si>
  <si>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</si>
  <si>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</si>
  <si>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</si>
  <si>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</si>
  <si>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</si>
  <si>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</si>
  <si>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</si>
  <si>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</si>
  <si>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</si>
  <si>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</si>
  <si>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</si>
  <si>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</si>
  <si>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</si>
  <si>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</si>
  <si>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</si>
  <si>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</si>
  <si>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</si>
  <si>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</si>
  <si>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</si>
  <si>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082  Колбаса Стародворская, 0,4кг, ТС Старый двор  ПОКОМ</t>
  </si>
  <si>
    <t>шт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</si>
  <si>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</si>
  <si>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</si>
  <si>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</si>
  <si>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</si>
  <si>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</si>
  <si>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</si>
  <si>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</si>
  <si>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</si>
  <si>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</si>
  <si>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</si>
  <si>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</si>
  <si>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</si>
  <si>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</si>
  <si>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</si>
  <si>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</si>
  <si>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</si>
  <si>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</si>
  <si>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</si>
  <si>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05,09</t>
  </si>
  <si>
    <t>ср 14,09</t>
  </si>
  <si>
    <t>коментарий</t>
  </si>
  <si>
    <t>вес</t>
  </si>
  <si>
    <t>ср 21,09</t>
  </si>
  <si>
    <t>АКЦИЯ</t>
  </si>
  <si>
    <t>удален из бланка заказа</t>
  </si>
  <si>
    <t>заказана вместе с акцией</t>
  </si>
  <si>
    <t>колбаса вареная Мусульманская халяль Вязанка 0,4 кг</t>
  </si>
  <si>
    <t>сосиски Восточные халяль Вязанка  0,33 кг</t>
  </si>
  <si>
    <t>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</si>
</sst>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3" fillId="5" borderId="0" xfId="0" applyNumberFormat="1" applyFont="1" applyFill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0" fillId="9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6" fillId="10" borderId="1" xfId="0" applyNumberFormat="1" applyFont="1" applyFill="1" applyBorder="1" applyAlignment="1">
      <alignment horizontal="right" vertical="top"/>
    </xf>
    <xf numFmtId="164" fontId="0" fillId="11" borderId="3" xfId="0" applyNumberFormat="1" applyFill="1" applyBorder="1" applyAlignment="1"/>
    <xf numFmtId="164" fontId="0" fillId="12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0,09,23%20&#1050;&#1048;/&#1076;&#1074;%2021,09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30,08</v>
          </cell>
          <cell r="S3" t="str">
            <v>ср 05,09</v>
          </cell>
          <cell r="T3" t="str">
            <v>ср 14,09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7275.5250000000005</v>
          </cell>
          <cell r="G5">
            <v>21837.623999999996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1455.1050000000005</v>
          </cell>
          <cell r="N5">
            <v>5285.7689999999993</v>
          </cell>
          <cell r="O5">
            <v>0</v>
          </cell>
          <cell r="R5">
            <v>1666.2878000000003</v>
          </cell>
          <cell r="S5">
            <v>1323.6587999999997</v>
          </cell>
          <cell r="T5">
            <v>1572.6354000000003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781.95100000000002</v>
          </cell>
          <cell r="F6">
            <v>78.116</v>
          </cell>
          <cell r="G6">
            <v>683.56100000000004</v>
          </cell>
          <cell r="H6">
            <v>1</v>
          </cell>
          <cell r="M6">
            <v>15.623200000000001</v>
          </cell>
          <cell r="P6">
            <v>43.752944339187877</v>
          </cell>
          <cell r="Q6">
            <v>43.752944339187877</v>
          </cell>
          <cell r="R6">
            <v>34.428199999999997</v>
          </cell>
          <cell r="S6">
            <v>23.344799999999999</v>
          </cell>
          <cell r="T6">
            <v>16.502600000000001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680.66200000000003</v>
          </cell>
          <cell r="F7">
            <v>87.305000000000007</v>
          </cell>
          <cell r="G7">
            <v>566.63300000000004</v>
          </cell>
          <cell r="H7">
            <v>1</v>
          </cell>
          <cell r="M7">
            <v>17.461000000000002</v>
          </cell>
          <cell r="P7">
            <v>32.451348720004582</v>
          </cell>
          <cell r="Q7">
            <v>32.451348720004582</v>
          </cell>
          <cell r="R7">
            <v>21.366999999999997</v>
          </cell>
          <cell r="S7">
            <v>22.027200000000001</v>
          </cell>
          <cell r="T7">
            <v>16.2592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77.447000000000003</v>
          </cell>
          <cell r="E8">
            <v>187.55600000000001</v>
          </cell>
          <cell r="F8">
            <v>30.411999999999999</v>
          </cell>
          <cell r="G8">
            <v>226.398</v>
          </cell>
          <cell r="H8">
            <v>1</v>
          </cell>
          <cell r="M8">
            <v>6.0823999999999998</v>
          </cell>
          <cell r="P8">
            <v>37.22182033407865</v>
          </cell>
          <cell r="Q8">
            <v>37.22182033407865</v>
          </cell>
          <cell r="R8">
            <v>21.5608</v>
          </cell>
          <cell r="S8">
            <v>14.4208</v>
          </cell>
          <cell r="T8">
            <v>22.544800000000002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313.36500000000001</v>
          </cell>
          <cell r="F9">
            <v>121.58199999999999</v>
          </cell>
          <cell r="G9">
            <v>158.95699999999999</v>
          </cell>
          <cell r="H9">
            <v>1</v>
          </cell>
          <cell r="M9">
            <v>24.316399999999998</v>
          </cell>
          <cell r="N9">
            <v>132.83979999999997</v>
          </cell>
          <cell r="P9">
            <v>12</v>
          </cell>
          <cell r="Q9">
            <v>6.5370285075093353</v>
          </cell>
          <cell r="R9">
            <v>27.943999999999999</v>
          </cell>
          <cell r="S9">
            <v>36.194600000000001</v>
          </cell>
          <cell r="T9">
            <v>22.958400000000001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D10">
            <v>8</v>
          </cell>
          <cell r="E10">
            <v>65</v>
          </cell>
          <cell r="G10">
            <v>73</v>
          </cell>
          <cell r="H10">
            <v>0</v>
          </cell>
          <cell r="M10">
            <v>0</v>
          </cell>
          <cell r="P10" t="e">
            <v>#DIV/0!</v>
          </cell>
          <cell r="Q10" t="e">
            <v>#DIV/0!</v>
          </cell>
          <cell r="R10">
            <v>2.6</v>
          </cell>
          <cell r="S10">
            <v>1</v>
          </cell>
          <cell r="T10">
            <v>1</v>
          </cell>
        </row>
        <row r="11">
          <cell r="A11" t="str">
            <v>095  Сосиски Баварские,  0.42кг, БАВАРУШКИ ПОКОМ</v>
          </cell>
          <cell r="B11" t="str">
            <v>шт</v>
          </cell>
          <cell r="E11">
            <v>1</v>
          </cell>
          <cell r="H11">
            <v>0</v>
          </cell>
          <cell r="M11">
            <v>0</v>
          </cell>
          <cell r="P11" t="e">
            <v>#DIV/0!</v>
          </cell>
          <cell r="Q11" t="e">
            <v>#DIV/0!</v>
          </cell>
          <cell r="R11">
            <v>0</v>
          </cell>
          <cell r="S11">
            <v>0</v>
          </cell>
          <cell r="T11">
            <v>0.2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АКЦИЯ</v>
          </cell>
          <cell r="D12">
            <v>957</v>
          </cell>
          <cell r="F12">
            <v>15</v>
          </cell>
          <cell r="G12">
            <v>847</v>
          </cell>
          <cell r="H12">
            <v>0.42</v>
          </cell>
          <cell r="M12">
            <v>3</v>
          </cell>
          <cell r="P12">
            <v>282.33333333333331</v>
          </cell>
          <cell r="Q12">
            <v>282.33333333333331</v>
          </cell>
          <cell r="R12">
            <v>0</v>
          </cell>
          <cell r="S12">
            <v>0</v>
          </cell>
          <cell r="T12">
            <v>1</v>
          </cell>
          <cell r="U12" t="str">
            <v>акция/вывод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АКЦИЯ</v>
          </cell>
          <cell r="D13">
            <v>854.16300000000001</v>
          </cell>
          <cell r="F13">
            <v>160.73099999999999</v>
          </cell>
          <cell r="G13">
            <v>652.11800000000005</v>
          </cell>
          <cell r="H13">
            <v>1</v>
          </cell>
          <cell r="M13">
            <v>32.1462</v>
          </cell>
          <cell r="P13">
            <v>20.286005810951217</v>
          </cell>
          <cell r="Q13">
            <v>20.286005810951217</v>
          </cell>
          <cell r="R13">
            <v>0</v>
          </cell>
          <cell r="S13">
            <v>0</v>
          </cell>
          <cell r="T13">
            <v>37.681400000000004</v>
          </cell>
          <cell r="U13" t="str">
            <v>акция/вывод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  <cell r="D14">
            <v>1484.308</v>
          </cell>
          <cell r="E14">
            <v>1018.87</v>
          </cell>
          <cell r="F14">
            <v>979.17399999999998</v>
          </cell>
          <cell r="G14">
            <v>1317.731</v>
          </cell>
          <cell r="H14">
            <v>1</v>
          </cell>
          <cell r="M14">
            <v>195.8348</v>
          </cell>
          <cell r="N14">
            <v>1032.2866000000001</v>
          </cell>
          <cell r="P14">
            <v>12</v>
          </cell>
          <cell r="Q14">
            <v>6.7287887546033698</v>
          </cell>
          <cell r="R14">
            <v>257.1044</v>
          </cell>
          <cell r="S14">
            <v>221.0444</v>
          </cell>
          <cell r="T14">
            <v>206.19899999999998</v>
          </cell>
        </row>
        <row r="15">
          <cell r="A15" t="str">
            <v>212  Колбаса в/к Сервелат Пражский, ВЕС.,ТМ КОЛБАСНЫЙ СТАНДАРТ ПОКОМ</v>
          </cell>
          <cell r="B15" t="str">
            <v>кг</v>
          </cell>
          <cell r="D15">
            <v>1.1220000000000001</v>
          </cell>
          <cell r="G15">
            <v>1.1220000000000001</v>
          </cell>
          <cell r="H15">
            <v>0</v>
          </cell>
          <cell r="M15">
            <v>0</v>
          </cell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</row>
        <row r="16">
          <cell r="A16" t="str">
            <v>215  Колбаса Докторская ГОСТ Дугушка, ВЕС, ТМ Стародворье ПОКОМ</v>
          </cell>
          <cell r="B16" t="str">
            <v>кг</v>
          </cell>
          <cell r="D16">
            <v>358.39</v>
          </cell>
          <cell r="F16">
            <v>9.2330000000000005</v>
          </cell>
          <cell r="G16">
            <v>335.601</v>
          </cell>
          <cell r="H16">
            <v>1</v>
          </cell>
          <cell r="M16">
            <v>1.8466</v>
          </cell>
          <cell r="P16">
            <v>181.73995451099319</v>
          </cell>
          <cell r="Q16">
            <v>181.73995451099319</v>
          </cell>
          <cell r="R16">
            <v>14.424199999999999</v>
          </cell>
          <cell r="S16">
            <v>8.7230000000000008</v>
          </cell>
          <cell r="T16">
            <v>6.7456000000000005</v>
          </cell>
        </row>
        <row r="17">
          <cell r="A17" t="str">
            <v>217  Колбаса Докторская Дугушка, ВЕС, НЕ ГОСТ, ТМ Стародворье ПОКОМ</v>
          </cell>
          <cell r="B17" t="str">
            <v>кг</v>
          </cell>
          <cell r="C17" t="str">
            <v>АКЦИЯ</v>
          </cell>
          <cell r="D17">
            <v>1241.798</v>
          </cell>
          <cell r="F17">
            <v>153.32</v>
          </cell>
          <cell r="G17">
            <v>1048.3620000000001</v>
          </cell>
          <cell r="H17">
            <v>1</v>
          </cell>
          <cell r="M17">
            <v>30.663999999999998</v>
          </cell>
          <cell r="P17">
            <v>34.188690320897472</v>
          </cell>
          <cell r="Q17">
            <v>34.188690320897472</v>
          </cell>
          <cell r="R17">
            <v>39.297000000000004</v>
          </cell>
          <cell r="S17">
            <v>33.464399999999998</v>
          </cell>
          <cell r="T17">
            <v>37.624000000000002</v>
          </cell>
        </row>
        <row r="18">
          <cell r="A18" t="str">
            <v>219  Колбаса Докторская Особая ТМ Особый рецепт, ВЕС  ПОКОМ</v>
          </cell>
          <cell r="B18" t="str">
            <v>кг</v>
          </cell>
          <cell r="D18">
            <v>1856.57</v>
          </cell>
          <cell r="E18">
            <v>974.47</v>
          </cell>
          <cell r="F18">
            <v>1050.4929999999999</v>
          </cell>
          <cell r="G18">
            <v>1462.3920000000001</v>
          </cell>
          <cell r="H18">
            <v>1</v>
          </cell>
          <cell r="M18">
            <v>210.09859999999998</v>
          </cell>
          <cell r="N18">
            <v>1058.7911999999994</v>
          </cell>
          <cell r="P18">
            <v>11.999999999999998</v>
          </cell>
          <cell r="Q18">
            <v>6.9605033065427389</v>
          </cell>
          <cell r="R18">
            <v>235.3192</v>
          </cell>
          <cell r="S18">
            <v>218.65960000000001</v>
          </cell>
          <cell r="T18">
            <v>232.08760000000001</v>
          </cell>
        </row>
        <row r="19">
          <cell r="A19" t="str">
            <v>225  Колбаса Дугушка со шпиком, ВЕС, ТМ Стародворье   ПОКОМ</v>
          </cell>
          <cell r="B19" t="str">
            <v>кг</v>
          </cell>
          <cell r="C19" t="str">
            <v>АКЦИЯ</v>
          </cell>
          <cell r="D19">
            <v>1013.022</v>
          </cell>
          <cell r="F19">
            <v>35.165999999999997</v>
          </cell>
          <cell r="G19">
            <v>493.93200000000002</v>
          </cell>
          <cell r="H19">
            <v>1</v>
          </cell>
          <cell r="M19">
            <v>7.033199999999999</v>
          </cell>
          <cell r="P19">
            <v>70.228629926633687</v>
          </cell>
          <cell r="Q19">
            <v>70.228629926633687</v>
          </cell>
          <cell r="R19">
            <v>16.230799999999999</v>
          </cell>
          <cell r="S19">
            <v>9.6611999999999991</v>
          </cell>
          <cell r="T19">
            <v>9.3129999999999988</v>
          </cell>
        </row>
        <row r="20">
          <cell r="A20" t="str">
            <v>229  Колбаса Молочная Дугушка, в/у, ВЕС, ТМ Стародворье   ПОКОМ</v>
          </cell>
          <cell r="B20" t="str">
            <v>кг</v>
          </cell>
          <cell r="C20" t="str">
            <v>АКЦИЯ</v>
          </cell>
          <cell r="D20">
            <v>1397.825</v>
          </cell>
          <cell r="F20">
            <v>194.83699999999999</v>
          </cell>
          <cell r="G20">
            <v>1150.797</v>
          </cell>
          <cell r="H20">
            <v>1</v>
          </cell>
          <cell r="M20">
            <v>38.967399999999998</v>
          </cell>
          <cell r="P20">
            <v>29.532301359598026</v>
          </cell>
          <cell r="Q20">
            <v>29.532301359598026</v>
          </cell>
          <cell r="R20">
            <v>54.424800000000005</v>
          </cell>
          <cell r="S20">
            <v>54.818399999999997</v>
          </cell>
          <cell r="T20">
            <v>49.630800000000001</v>
          </cell>
        </row>
        <row r="21">
          <cell r="A21" t="str">
            <v>230  Колбаса Молочная Особая ТМ Особый рецепт, п/а, ВЕС. ПОКОМ</v>
          </cell>
          <cell r="B21" t="str">
            <v>кг</v>
          </cell>
          <cell r="D21">
            <v>2004.9849999999999</v>
          </cell>
          <cell r="E21">
            <v>668.70500000000004</v>
          </cell>
          <cell r="F21">
            <v>1042.9290000000001</v>
          </cell>
          <cell r="G21">
            <v>1379.884</v>
          </cell>
          <cell r="H21">
            <v>1</v>
          </cell>
          <cell r="M21">
            <v>208.58580000000001</v>
          </cell>
          <cell r="N21">
            <v>1123.1455999999998</v>
          </cell>
          <cell r="P21">
            <v>11.999999999999998</v>
          </cell>
          <cell r="Q21">
            <v>6.615426361717816</v>
          </cell>
          <cell r="R21">
            <v>242.34160000000003</v>
          </cell>
          <cell r="S21">
            <v>193.05500000000001</v>
          </cell>
          <cell r="T21">
            <v>219.80839999999998</v>
          </cell>
        </row>
        <row r="22">
          <cell r="A22" t="str">
            <v>235  Колбаса Особая ТМ Особый рецепт, ВЕС, ТМ Стародворье ПОКОМ</v>
          </cell>
          <cell r="B22" t="str">
            <v>кг</v>
          </cell>
          <cell r="D22">
            <v>818.68</v>
          </cell>
          <cell r="E22">
            <v>731.08</v>
          </cell>
          <cell r="F22">
            <v>657.20799999999997</v>
          </cell>
          <cell r="G22">
            <v>778.52099999999996</v>
          </cell>
          <cell r="H22">
            <v>1</v>
          </cell>
          <cell r="M22">
            <v>131.44159999999999</v>
          </cell>
          <cell r="N22">
            <v>798.77819999999997</v>
          </cell>
          <cell r="P22">
            <v>12</v>
          </cell>
          <cell r="Q22">
            <v>5.9229422039902131</v>
          </cell>
          <cell r="R22">
            <v>155.21020000000001</v>
          </cell>
          <cell r="S22">
            <v>127.1662</v>
          </cell>
          <cell r="T22">
            <v>127.23479999999999</v>
          </cell>
        </row>
        <row r="23">
          <cell r="A23" t="str">
            <v>236  Колбаса Рубленая ЗАПЕЧ. Дугушка ТМ Стародворье, вектор, в/к    ПОКОМ</v>
          </cell>
          <cell r="B23" t="str">
            <v>кг</v>
          </cell>
          <cell r="C23" t="str">
            <v>АКЦИЯ</v>
          </cell>
          <cell r="D23">
            <v>944.17</v>
          </cell>
          <cell r="F23">
            <v>153.98099999999999</v>
          </cell>
          <cell r="G23">
            <v>752.12099999999998</v>
          </cell>
          <cell r="H23">
            <v>1</v>
          </cell>
          <cell r="M23">
            <v>30.796199999999999</v>
          </cell>
          <cell r="P23">
            <v>24.422526155824421</v>
          </cell>
          <cell r="Q23">
            <v>24.422526155824421</v>
          </cell>
          <cell r="R23">
            <v>42.188400000000001</v>
          </cell>
          <cell r="S23">
            <v>28.486000000000001</v>
          </cell>
          <cell r="T23">
            <v>39.6098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B24" t="str">
            <v>кг</v>
          </cell>
          <cell r="C24" t="str">
            <v>АКЦИЯ</v>
          </cell>
          <cell r="D24">
            <v>853.43299999999999</v>
          </cell>
          <cell r="F24">
            <v>107.161</v>
          </cell>
          <cell r="G24">
            <v>708.41800000000001</v>
          </cell>
          <cell r="H24">
            <v>1</v>
          </cell>
          <cell r="M24">
            <v>21.432200000000002</v>
          </cell>
          <cell r="P24">
            <v>33.0539095379849</v>
          </cell>
          <cell r="Q24">
            <v>33.0539095379849</v>
          </cell>
          <cell r="R24">
            <v>24.472000000000001</v>
          </cell>
          <cell r="S24">
            <v>20.6144</v>
          </cell>
          <cell r="T24">
            <v>35.054600000000001</v>
          </cell>
        </row>
        <row r="25">
          <cell r="A25" t="str">
            <v>242  Колбаса Сервелат ЗАПЕЧ.Дугушка ТМ Стародворье, вектор, в/к     ПОКОМ</v>
          </cell>
          <cell r="B25" t="str">
            <v>кг</v>
          </cell>
          <cell r="C25" t="str">
            <v>АКЦИЯ</v>
          </cell>
          <cell r="D25">
            <v>898.07</v>
          </cell>
          <cell r="F25">
            <v>165.245</v>
          </cell>
          <cell r="G25">
            <v>692.04200000000003</v>
          </cell>
          <cell r="H25">
            <v>1</v>
          </cell>
          <cell r="M25">
            <v>33.048999999999999</v>
          </cell>
          <cell r="P25">
            <v>20.939877152107478</v>
          </cell>
          <cell r="Q25">
            <v>20.939877152107478</v>
          </cell>
          <cell r="R25">
            <v>36.083199999999998</v>
          </cell>
          <cell r="S25">
            <v>3.6926000000000001</v>
          </cell>
          <cell r="T25">
            <v>38.808599999999998</v>
          </cell>
        </row>
        <row r="26">
          <cell r="A26" t="str">
            <v>248  Сардельки Сочные ТМ Особый рецепт,   ПОКОМ</v>
          </cell>
          <cell r="B26" t="str">
            <v>кг</v>
          </cell>
          <cell r="D26">
            <v>2.8439999999999999</v>
          </cell>
          <cell r="G26">
            <v>2.8439999999999999</v>
          </cell>
          <cell r="H26">
            <v>0</v>
          </cell>
          <cell r="M26">
            <v>0</v>
          </cell>
          <cell r="P26" t="e">
            <v>#DIV/0!</v>
          </cell>
          <cell r="Q26" t="e">
            <v>#DIV/0!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160.869</v>
          </cell>
          <cell r="E27">
            <v>1.7929999999999999</v>
          </cell>
          <cell r="F27">
            <v>104.104</v>
          </cell>
          <cell r="H27">
            <v>0</v>
          </cell>
          <cell r="M27">
            <v>20.820799999999998</v>
          </cell>
          <cell r="P27">
            <v>0</v>
          </cell>
          <cell r="Q27">
            <v>0</v>
          </cell>
          <cell r="R27">
            <v>54.158200000000001</v>
          </cell>
          <cell r="S27">
            <v>20.983600000000003</v>
          </cell>
          <cell r="T27">
            <v>21.3992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  <cell r="D28">
            <v>151.01400000000001</v>
          </cell>
          <cell r="E28">
            <v>165.375</v>
          </cell>
          <cell r="F28">
            <v>160.238</v>
          </cell>
          <cell r="G28">
            <v>117.88200000000001</v>
          </cell>
          <cell r="H28">
            <v>1</v>
          </cell>
          <cell r="M28">
            <v>32.047600000000003</v>
          </cell>
          <cell r="N28">
            <v>266.68920000000003</v>
          </cell>
          <cell r="P28">
            <v>12</v>
          </cell>
          <cell r="Q28">
            <v>3.678340967810382</v>
          </cell>
          <cell r="R28">
            <v>38.872399999999999</v>
          </cell>
          <cell r="S28">
            <v>32.400799999999997</v>
          </cell>
          <cell r="T28">
            <v>26.261000000000003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  <cell r="D29">
            <v>203.36</v>
          </cell>
          <cell r="E29">
            <v>97.563999999999993</v>
          </cell>
          <cell r="F29">
            <v>192.63</v>
          </cell>
          <cell r="G29">
            <v>85.492000000000004</v>
          </cell>
          <cell r="H29">
            <v>1</v>
          </cell>
          <cell r="M29">
            <v>38.525999999999996</v>
          </cell>
          <cell r="N29">
            <v>261.24199999999996</v>
          </cell>
          <cell r="P29">
            <v>9</v>
          </cell>
          <cell r="Q29">
            <v>2.2190728339303329</v>
          </cell>
          <cell r="R29">
            <v>37.550200000000004</v>
          </cell>
          <cell r="S29">
            <v>26.976799999999997</v>
          </cell>
          <cell r="T29">
            <v>24.204799999999999</v>
          </cell>
        </row>
        <row r="30">
          <cell r="A30" t="str">
            <v>267  Колбаса Салями Филейбургская зернистая, оболочка фиброуз, ВЕС, ТМ Баварушка  ПОКОМ</v>
          </cell>
          <cell r="B30" t="str">
            <v>кг</v>
          </cell>
          <cell r="E30">
            <v>0.72399999999999998</v>
          </cell>
          <cell r="F30">
            <v>0.72399999999999998</v>
          </cell>
          <cell r="H30">
            <v>0</v>
          </cell>
          <cell r="M30">
            <v>0.14479999999999998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  <cell r="D31">
            <v>1380</v>
          </cell>
          <cell r="F31">
            <v>273</v>
          </cell>
          <cell r="G31">
            <v>1039</v>
          </cell>
          <cell r="H31">
            <v>0.4</v>
          </cell>
          <cell r="M31">
            <v>54.6</v>
          </cell>
          <cell r="P31">
            <v>19.029304029304029</v>
          </cell>
          <cell r="Q31">
            <v>19.029304029304029</v>
          </cell>
          <cell r="R31">
            <v>74.8</v>
          </cell>
          <cell r="S31">
            <v>53.4</v>
          </cell>
          <cell r="T31">
            <v>55.6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  <cell r="D32">
            <v>1345</v>
          </cell>
          <cell r="F32">
            <v>181</v>
          </cell>
          <cell r="G32">
            <v>1125</v>
          </cell>
          <cell r="H32">
            <v>0.4</v>
          </cell>
          <cell r="M32">
            <v>36.200000000000003</v>
          </cell>
          <cell r="P32">
            <v>31.077348066298342</v>
          </cell>
          <cell r="Q32">
            <v>31.077348066298342</v>
          </cell>
          <cell r="R32">
            <v>60.2</v>
          </cell>
          <cell r="S32">
            <v>33.6</v>
          </cell>
          <cell r="T32">
            <v>48.4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  <cell r="D33">
            <v>1327</v>
          </cell>
          <cell r="F33">
            <v>198</v>
          </cell>
          <cell r="G33">
            <v>1084</v>
          </cell>
          <cell r="H33">
            <v>0.4</v>
          </cell>
          <cell r="M33">
            <v>39.6</v>
          </cell>
          <cell r="P33">
            <v>27.373737373737374</v>
          </cell>
          <cell r="Q33">
            <v>27.373737373737374</v>
          </cell>
          <cell r="R33">
            <v>61.8</v>
          </cell>
          <cell r="S33">
            <v>52.2</v>
          </cell>
          <cell r="T33">
            <v>49.8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  <cell r="D34">
            <v>-10</v>
          </cell>
          <cell r="F34">
            <v>1</v>
          </cell>
          <cell r="G34">
            <v>-11</v>
          </cell>
          <cell r="H34">
            <v>0</v>
          </cell>
          <cell r="M34">
            <v>0.2</v>
          </cell>
          <cell r="N34">
            <v>50</v>
          </cell>
          <cell r="P34">
            <v>195</v>
          </cell>
          <cell r="Q34">
            <v>-55</v>
          </cell>
          <cell r="R34">
            <v>0</v>
          </cell>
          <cell r="S34">
            <v>0</v>
          </cell>
          <cell r="T34">
            <v>0.2</v>
          </cell>
          <cell r="U34" t="str">
            <v>акция/вывод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  <cell r="D35">
            <v>721.20899999999995</v>
          </cell>
          <cell r="F35">
            <v>52.881999999999998</v>
          </cell>
          <cell r="G35">
            <v>651.745</v>
          </cell>
          <cell r="H35">
            <v>1</v>
          </cell>
          <cell r="M35">
            <v>10.5764</v>
          </cell>
          <cell r="P35">
            <v>61.622574789153212</v>
          </cell>
          <cell r="Q35">
            <v>61.622574789153212</v>
          </cell>
          <cell r="R35">
            <v>31.817799999999998</v>
          </cell>
          <cell r="S35">
            <v>21.315199999999997</v>
          </cell>
          <cell r="T35">
            <v>18.115600000000001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  <cell r="D36">
            <v>359.51100000000002</v>
          </cell>
          <cell r="F36">
            <v>137.816</v>
          </cell>
          <cell r="G36">
            <v>186.56200000000001</v>
          </cell>
          <cell r="H36">
            <v>1</v>
          </cell>
          <cell r="M36">
            <v>27.563200000000002</v>
          </cell>
          <cell r="N36">
            <v>144.19640000000004</v>
          </cell>
          <cell r="P36">
            <v>12.000000000000002</v>
          </cell>
          <cell r="Q36">
            <v>6.7685174435479185</v>
          </cell>
          <cell r="R36">
            <v>48.107199999999999</v>
          </cell>
          <cell r="S36">
            <v>44.093400000000003</v>
          </cell>
          <cell r="T36">
            <v>27.681000000000001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  <cell r="D37">
            <v>1549.4159999999999</v>
          </cell>
          <cell r="F37">
            <v>16.006</v>
          </cell>
          <cell r="G37">
            <v>1472.146</v>
          </cell>
          <cell r="H37">
            <v>1</v>
          </cell>
          <cell r="M37">
            <v>3.2012</v>
          </cell>
          <cell r="P37">
            <v>459.87317256028985</v>
          </cell>
          <cell r="Q37">
            <v>459.87317256028985</v>
          </cell>
          <cell r="R37">
            <v>6.6879999999999997</v>
          </cell>
          <cell r="S37">
            <v>3.2548000000000004</v>
          </cell>
          <cell r="T37">
            <v>7.7336</v>
          </cell>
        </row>
        <row r="38">
          <cell r="A38" t="str">
            <v>315 Колбаса Нежная ТМ Зареченские ТС Зареченские продукты в оболочкНТУ.  изделие вар  ПОКОМ</v>
          </cell>
          <cell r="B38" t="str">
            <v>кг</v>
          </cell>
          <cell r="D38">
            <v>794.51300000000003</v>
          </cell>
          <cell r="G38">
            <v>494.68799999999999</v>
          </cell>
          <cell r="H38">
            <v>1</v>
          </cell>
          <cell r="M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>
            <v>0</v>
          </cell>
          <cell r="U38" t="str">
            <v>????</v>
          </cell>
        </row>
        <row r="39">
          <cell r="A39" t="str">
            <v>318 Сосиски Датские ТМ Зареченские колбасы ТС Зареченские п полиамид в модифициров  ПОКОМ</v>
          </cell>
          <cell r="B39" t="str">
            <v>кг</v>
          </cell>
          <cell r="E39">
            <v>169.86</v>
          </cell>
          <cell r="F39">
            <v>9.4480000000000004</v>
          </cell>
          <cell r="G39">
            <v>160.41200000000001</v>
          </cell>
          <cell r="H39">
            <v>1</v>
          </cell>
          <cell r="M39">
            <v>1.8896000000000002</v>
          </cell>
          <cell r="P39">
            <v>84.892040643522435</v>
          </cell>
          <cell r="Q39">
            <v>84.892040643522435</v>
          </cell>
          <cell r="R39">
            <v>15.898199999999999</v>
          </cell>
          <cell r="S39">
            <v>8.0641999999999996</v>
          </cell>
          <cell r="T39">
            <v>14.3766</v>
          </cell>
        </row>
        <row r="40">
          <cell r="A40" t="str">
            <v>320  Сосиски Сочинки с сочным окороком 0,4 кг ТМ Стародворье  ПОКОМ</v>
          </cell>
          <cell r="B40" t="str">
            <v>шт</v>
          </cell>
          <cell r="C40" t="str">
            <v>АКЦИЯ</v>
          </cell>
          <cell r="D40">
            <v>397</v>
          </cell>
          <cell r="F40">
            <v>216</v>
          </cell>
          <cell r="G40">
            <v>140</v>
          </cell>
          <cell r="H40">
            <v>0.4</v>
          </cell>
          <cell r="M40">
            <v>43.2</v>
          </cell>
          <cell r="N40">
            <v>292</v>
          </cell>
          <cell r="P40">
            <v>10</v>
          </cell>
          <cell r="Q40">
            <v>3.2407407407407405</v>
          </cell>
          <cell r="R40">
            <v>0</v>
          </cell>
          <cell r="S40">
            <v>0</v>
          </cell>
          <cell r="T40">
            <v>29</v>
          </cell>
          <cell r="U40" t="str">
            <v>акция/вывод</v>
          </cell>
        </row>
        <row r="41">
          <cell r="A41" t="str">
            <v>339  Колбаса вареная Филейская ТМ Вязанка ТС Классическая, 0,40 кг.  ПОКОМ</v>
          </cell>
          <cell r="B41" t="str">
            <v>шт</v>
          </cell>
          <cell r="D41">
            <v>-0.32600000000000001</v>
          </cell>
          <cell r="E41">
            <v>0.32600000000000001</v>
          </cell>
          <cell r="H41">
            <v>0</v>
          </cell>
          <cell r="M41">
            <v>0</v>
          </cell>
          <cell r="P41" t="e">
            <v>#DIV/0!</v>
          </cell>
          <cell r="Q41" t="e">
            <v>#DIV/0!</v>
          </cell>
          <cell r="R41">
            <v>11.4</v>
          </cell>
          <cell r="S41">
            <v>8</v>
          </cell>
          <cell r="T41">
            <v>1.0651999999999999</v>
          </cell>
        </row>
        <row r="42">
          <cell r="A42" t="str">
            <v>352  Сардельки Сочинки с сыром 0,4 кг ТМ Стародворье   ПОКОМ</v>
          </cell>
          <cell r="B42" t="str">
            <v>шт</v>
          </cell>
          <cell r="C42" t="str">
            <v>АКЦИЯ</v>
          </cell>
          <cell r="D42">
            <v>396</v>
          </cell>
          <cell r="E42">
            <v>48</v>
          </cell>
          <cell r="F42">
            <v>152</v>
          </cell>
          <cell r="G42">
            <v>239</v>
          </cell>
          <cell r="H42">
            <v>0.4</v>
          </cell>
          <cell r="M42">
            <v>30.4</v>
          </cell>
          <cell r="N42">
            <v>125.79999999999995</v>
          </cell>
          <cell r="P42">
            <v>11.999999999999998</v>
          </cell>
          <cell r="Q42">
            <v>7.8618421052631584</v>
          </cell>
          <cell r="R42">
            <v>0</v>
          </cell>
          <cell r="S42">
            <v>0</v>
          </cell>
          <cell r="T42">
            <v>32</v>
          </cell>
          <cell r="U42" t="str">
            <v>акция/вывод</v>
          </cell>
        </row>
        <row r="43">
          <cell r="A43" t="str">
            <v>369 Колбаса Сливушка ТМ Вязанка в оболочке полиамид вес.  ПОКОМ</v>
          </cell>
          <cell r="B43" t="str">
            <v>кг</v>
          </cell>
          <cell r="C43" t="str">
            <v>АКЦИЯ</v>
          </cell>
          <cell r="D43">
            <v>485.84899999999999</v>
          </cell>
          <cell r="F43">
            <v>57.158000000000001</v>
          </cell>
          <cell r="G43">
            <v>401.84500000000003</v>
          </cell>
          <cell r="H43">
            <v>1</v>
          </cell>
          <cell r="M43">
            <v>11.4316</v>
          </cell>
          <cell r="P43">
            <v>35.152122187620286</v>
          </cell>
          <cell r="Q43">
            <v>35.152122187620286</v>
          </cell>
          <cell r="R43">
            <v>0</v>
          </cell>
          <cell r="S43">
            <v>0</v>
          </cell>
          <cell r="T43">
            <v>9.6953999999999994</v>
          </cell>
          <cell r="U43" t="str">
            <v>акция/вывод</v>
          </cell>
        </row>
        <row r="44">
          <cell r="A44" t="str">
            <v>370 Ветчина Сливушка с индейкой ТМ Вязанка в оболочке полиамид.</v>
          </cell>
          <cell r="B44" t="str">
            <v>кг</v>
          </cell>
          <cell r="C44" t="str">
            <v>АКЦИЯ</v>
          </cell>
          <cell r="D44">
            <v>499.976</v>
          </cell>
          <cell r="F44">
            <v>16.440000000000001</v>
          </cell>
          <cell r="G44">
            <v>471.21100000000001</v>
          </cell>
          <cell r="H44">
            <v>1</v>
          </cell>
          <cell r="M44">
            <v>3.2880000000000003</v>
          </cell>
          <cell r="P44">
            <v>143.31234793187346</v>
          </cell>
          <cell r="Q44">
            <v>143.31234793187346</v>
          </cell>
          <cell r="R44">
            <v>0</v>
          </cell>
          <cell r="S44">
            <v>0</v>
          </cell>
          <cell r="T44">
            <v>5.7409999999999997</v>
          </cell>
          <cell r="U44" t="str">
            <v>акция/вывод</v>
          </cell>
        </row>
        <row r="45">
          <cell r="A45" t="str">
            <v>371  Сосиски Сочинки Молочные 0,4 кг ТМ Стародворье  ПОКОМ</v>
          </cell>
          <cell r="B45" t="str">
            <v>шт</v>
          </cell>
          <cell r="C45" t="str">
            <v>АКЦИЯ</v>
          </cell>
          <cell r="D45">
            <v>427</v>
          </cell>
          <cell r="F45">
            <v>121</v>
          </cell>
          <cell r="G45">
            <v>264</v>
          </cell>
          <cell r="H45">
            <v>0.4</v>
          </cell>
          <cell r="M45">
            <v>24.2</v>
          </cell>
          <cell r="P45">
            <v>10.90909090909091</v>
          </cell>
          <cell r="Q45">
            <v>10.90909090909091</v>
          </cell>
          <cell r="R45">
            <v>0</v>
          </cell>
          <cell r="S45">
            <v>0</v>
          </cell>
          <cell r="T45">
            <v>23</v>
          </cell>
          <cell r="U45" t="str">
            <v>акция/вывод</v>
          </cell>
        </row>
        <row r="46">
          <cell r="A46" t="str">
            <v>372  Сосиски Сочинки Сливочные 0,4 кг ТМ Стародворье  ПОКОМ</v>
          </cell>
          <cell r="B46" t="str">
            <v>шт</v>
          </cell>
          <cell r="C46" t="str">
            <v>АКЦИЯ</v>
          </cell>
          <cell r="D46">
            <v>434</v>
          </cell>
          <cell r="F46">
            <v>127</v>
          </cell>
          <cell r="G46">
            <v>271</v>
          </cell>
          <cell r="H46">
            <v>0.4</v>
          </cell>
          <cell r="M46">
            <v>25.4</v>
          </cell>
          <cell r="P46">
            <v>10.669291338582678</v>
          </cell>
          <cell r="Q46">
            <v>10.669291338582678</v>
          </cell>
          <cell r="R46">
            <v>0</v>
          </cell>
          <cell r="S46">
            <v>0</v>
          </cell>
          <cell r="T46">
            <v>20</v>
          </cell>
          <cell r="U46" t="str">
            <v>акция/вывод</v>
          </cell>
        </row>
        <row r="47">
          <cell r="A47" t="str">
            <v>378 Ветчина Балыкбургская ТМ Баварушка в оболочке фиброуз в вакуумной упаковке.  ПОКОМ</v>
          </cell>
          <cell r="B47" t="str">
            <v>кг</v>
          </cell>
          <cell r="D47">
            <v>104.65900000000001</v>
          </cell>
          <cell r="F47">
            <v>60.718000000000004</v>
          </cell>
          <cell r="G47">
            <v>35.71</v>
          </cell>
          <cell r="H47">
            <v>0</v>
          </cell>
          <cell r="M47">
            <v>12.143600000000001</v>
          </cell>
          <cell r="P47">
            <v>2.940643631213149</v>
          </cell>
          <cell r="Q47">
            <v>2.940643631213149</v>
          </cell>
          <cell r="R47">
            <v>0</v>
          </cell>
          <cell r="S47">
            <v>0</v>
          </cell>
          <cell r="T47">
            <v>1.6461999999999999</v>
          </cell>
        </row>
        <row r="48">
          <cell r="A48" t="str">
            <v>381  Сардельки Сочинки 0,4кг ТМ Стародворье  ПОКОМ</v>
          </cell>
          <cell r="B48" t="str">
            <v>шт</v>
          </cell>
          <cell r="C48" t="str">
            <v>АКЦИЯ</v>
          </cell>
          <cell r="E48">
            <v>204</v>
          </cell>
          <cell r="F48">
            <v>10</v>
          </cell>
          <cell r="G48">
            <v>194</v>
          </cell>
          <cell r="H48">
            <v>0.4</v>
          </cell>
          <cell r="M48">
            <v>2</v>
          </cell>
          <cell r="P48">
            <v>97</v>
          </cell>
          <cell r="Q48">
            <v>97</v>
          </cell>
          <cell r="R48">
            <v>0</v>
          </cell>
          <cell r="S48">
            <v>0</v>
          </cell>
          <cell r="T48">
            <v>0</v>
          </cell>
          <cell r="U48" t="str">
            <v>акция/вывод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B49" t="str">
            <v>кг</v>
          </cell>
          <cell r="E49">
            <v>48.918999999999997</v>
          </cell>
          <cell r="F49">
            <v>9.0069999999999997</v>
          </cell>
          <cell r="G49">
            <v>39.911999999999999</v>
          </cell>
          <cell r="H49">
            <v>1</v>
          </cell>
          <cell r="M49">
            <v>1.8013999999999999</v>
          </cell>
          <cell r="P49">
            <v>22.156100810480737</v>
          </cell>
          <cell r="Q49">
            <v>22.156100810480737</v>
          </cell>
          <cell r="R49">
            <v>0</v>
          </cell>
          <cell r="S49">
            <v>0</v>
          </cell>
          <cell r="T49">
            <v>0</v>
          </cell>
          <cell r="U49" t="str">
            <v>новинки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B50" t="str">
            <v>кг</v>
          </cell>
          <cell r="E50">
            <v>49.344000000000001</v>
          </cell>
          <cell r="F50">
            <v>5.7590000000000003</v>
          </cell>
          <cell r="G50">
            <v>43.585000000000001</v>
          </cell>
          <cell r="H50">
            <v>1</v>
          </cell>
          <cell r="M50">
            <v>1.1518000000000002</v>
          </cell>
          <cell r="P50">
            <v>37.840770967181797</v>
          </cell>
          <cell r="Q50">
            <v>37.840770967181797</v>
          </cell>
          <cell r="R50">
            <v>0</v>
          </cell>
          <cell r="S50">
            <v>0</v>
          </cell>
          <cell r="T50">
            <v>0</v>
          </cell>
          <cell r="U50" t="str">
            <v>новинки</v>
          </cell>
        </row>
        <row r="51">
          <cell r="A51" t="str">
            <v>БОНУС_096  Сосиски Баварские,  0.42кг,ПОКОМ</v>
          </cell>
          <cell r="B51" t="str">
            <v>шт</v>
          </cell>
          <cell r="D51">
            <v>1</v>
          </cell>
          <cell r="E51">
            <v>90</v>
          </cell>
          <cell r="F51">
            <v>66</v>
          </cell>
          <cell r="H51">
            <v>0</v>
          </cell>
          <cell r="M51">
            <v>13.2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12.4</v>
          </cell>
        </row>
        <row r="52">
          <cell r="A52" t="str">
            <v>БОНУС_225  Колбаса Дугушка со шпиком, ВЕС, ТМ Стародворье   ПОКОМ</v>
          </cell>
          <cell r="B52" t="str">
            <v>кг</v>
          </cell>
          <cell r="E52">
            <v>55.823999999999998</v>
          </cell>
          <cell r="F52">
            <v>35.268000000000001</v>
          </cell>
          <cell r="H52">
            <v>0</v>
          </cell>
          <cell r="M52">
            <v>7.0536000000000003</v>
          </cell>
          <cell r="P52">
            <v>0</v>
          </cell>
          <cell r="Q52">
            <v>0</v>
          </cell>
          <cell r="R52">
            <v>0</v>
          </cell>
          <cell r="S52">
            <v>1.4003999999999999</v>
          </cell>
          <cell r="T52">
            <v>17.078399999999998</v>
          </cell>
        </row>
        <row r="53">
          <cell r="A53" t="str">
            <v>БОНУС_314 Колбаса вареная Филейская ТМ Вязанка ТС Классическая в оболочке полиамид.  ПОКОМ</v>
          </cell>
          <cell r="B53" t="str">
            <v>кг</v>
          </cell>
          <cell r="E53">
            <v>51.95</v>
          </cell>
          <cell r="F53">
            <v>30.434000000000001</v>
          </cell>
          <cell r="H53">
            <v>0</v>
          </cell>
          <cell r="M53">
            <v>6.0868000000000002</v>
          </cell>
          <cell r="P53">
            <v>0</v>
          </cell>
          <cell r="Q53">
            <v>0</v>
          </cell>
          <cell r="R53">
            <v>0</v>
          </cell>
          <cell r="S53">
            <v>1.597</v>
          </cell>
          <cell r="T53">
            <v>6.9748000000000001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1"/>
  <sheetViews>
    <sheetView tabSelected="1" workbookViewId="0">
      <pane ySplit="5" topLeftCell="A6" activePane="bottomLeft" state="frozen"/>
      <selection pane="bottomLeft" activeCell="Y10" sqref="Y10"/>
    </sheetView>
  </sheetViews>
  <sheetFormatPr defaultColWidth="10.5" defaultRowHeight="11.45" customHeight="1" outlineLevelRow="2" x14ac:dyDescent="0.2"/>
  <cols>
    <col min="1" max="1" width="71.6640625" style="1" customWidth="1"/>
    <col min="2" max="2" width="4" style="1" customWidth="1"/>
    <col min="3" max="3" width="12.1640625" style="1" customWidth="1"/>
    <col min="4" max="7" width="7.1640625" style="1" customWidth="1"/>
    <col min="8" max="8" width="4.83203125" style="13" customWidth="1"/>
    <col min="9" max="10" width="1.5" style="2" customWidth="1"/>
    <col min="11" max="12" width="1.83203125" style="2" customWidth="1"/>
    <col min="13" max="13" width="7.83203125" style="2" customWidth="1"/>
    <col min="14" max="14" width="10.5" style="2"/>
    <col min="15" max="15" width="2.33203125" style="2" customWidth="1"/>
    <col min="16" max="17" width="7" style="2" customWidth="1"/>
    <col min="18" max="20" width="9.1640625" style="2" customWidth="1"/>
    <col min="21" max="21" width="24.33203125" style="2" customWidth="1"/>
    <col min="22" max="22" width="10.5" style="2"/>
    <col min="23" max="23" width="2.1640625" style="2" customWidth="1"/>
    <col min="24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4" t="s">
        <v>66</v>
      </c>
      <c r="D3" s="4" t="s">
        <v>3</v>
      </c>
      <c r="E3" s="4"/>
      <c r="F3" s="4"/>
      <c r="G3" s="4"/>
      <c r="H3" s="9" t="s">
        <v>54</v>
      </c>
      <c r="I3" s="10" t="s">
        <v>55</v>
      </c>
      <c r="J3" s="10" t="s">
        <v>56</v>
      </c>
      <c r="K3" s="10" t="s">
        <v>57</v>
      </c>
      <c r="L3" s="10" t="s">
        <v>57</v>
      </c>
      <c r="M3" s="10" t="s">
        <v>58</v>
      </c>
      <c r="N3" s="10" t="s">
        <v>57</v>
      </c>
      <c r="O3" s="10" t="s">
        <v>57</v>
      </c>
      <c r="P3" s="10" t="s">
        <v>59</v>
      </c>
      <c r="Q3" s="10" t="s">
        <v>60</v>
      </c>
      <c r="R3" s="11" t="s">
        <v>61</v>
      </c>
      <c r="S3" s="11" t="s">
        <v>62</v>
      </c>
      <c r="T3" s="11" t="s">
        <v>65</v>
      </c>
      <c r="U3" s="10" t="s">
        <v>63</v>
      </c>
      <c r="V3" s="10" t="s">
        <v>64</v>
      </c>
      <c r="W3" s="10" t="s">
        <v>64</v>
      </c>
    </row>
    <row r="4" spans="1:23" ht="26.1" customHeight="1" x14ac:dyDescent="0.2">
      <c r="A4" s="4" t="s">
        <v>1</v>
      </c>
      <c r="B4" s="4" t="s">
        <v>2</v>
      </c>
      <c r="C4" s="14" t="s">
        <v>66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2">
        <f t="shared" ref="F5:G5" si="0">SUM(F6:F79)</f>
        <v>6679.6719999999996</v>
      </c>
      <c r="G5" s="12">
        <f t="shared" si="0"/>
        <v>20008.392999999996</v>
      </c>
      <c r="H5" s="9"/>
      <c r="I5" s="12">
        <f t="shared" ref="I5:O5" si="1">SUM(I6:I79)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1335.9344000000001</v>
      </c>
      <c r="N5" s="12">
        <f t="shared" si="1"/>
        <v>2430</v>
      </c>
      <c r="O5" s="12">
        <f t="shared" si="1"/>
        <v>0</v>
      </c>
      <c r="P5" s="10"/>
      <c r="Q5" s="10"/>
      <c r="R5" s="12">
        <f>SUM(R6:R79)</f>
        <v>1294.6751999999997</v>
      </c>
      <c r="S5" s="12">
        <f>SUM(S6:S79)</f>
        <v>1549.9710000000002</v>
      </c>
      <c r="T5" s="12">
        <f>SUM(T6:T79)</f>
        <v>1434.1394000000003</v>
      </c>
      <c r="U5" s="10"/>
      <c r="V5" s="12">
        <f>SUM(V6:V79)</f>
        <v>2219.5</v>
      </c>
      <c r="W5" s="12">
        <f>SUM(W6:W79)</f>
        <v>0</v>
      </c>
    </row>
    <row r="6" spans="1:23" ht="11.1" customHeight="1" outlineLevel="2" x14ac:dyDescent="0.2">
      <c r="A6" s="7" t="s">
        <v>8</v>
      </c>
      <c r="B6" s="7" t="s">
        <v>9</v>
      </c>
      <c r="C6" s="18" t="str">
        <f>VLOOKUP(A6,[1]TDSheet!$A:$C,3,0)</f>
        <v>АКЦИЯ</v>
      </c>
      <c r="D6" s="8">
        <v>725.10299999999995</v>
      </c>
      <c r="E6" s="8"/>
      <c r="F6" s="8">
        <v>81.503</v>
      </c>
      <c r="G6" s="8">
        <v>632.87199999999996</v>
      </c>
      <c r="H6" s="13">
        <v>0</v>
      </c>
      <c r="M6" s="2">
        <f>F6/5</f>
        <v>16.300599999999999</v>
      </c>
      <c r="N6" s="17">
        <v>0</v>
      </c>
      <c r="O6" s="16"/>
      <c r="P6" s="2">
        <f>(G6+N6)/M6</f>
        <v>38.825073923659254</v>
      </c>
      <c r="Q6" s="2">
        <f>G6/M6</f>
        <v>38.825073923659254</v>
      </c>
      <c r="R6" s="2">
        <f>VLOOKUP(A6,[1]TDSheet!$A:$S,19,0)</f>
        <v>23.344799999999999</v>
      </c>
      <c r="S6" s="2">
        <f>VLOOKUP(A6,[1]TDSheet!$A:$T,20,0)</f>
        <v>16.502600000000001</v>
      </c>
      <c r="T6" s="2">
        <f>VLOOKUP(A6,[1]TDSheet!$A:$M,13,0)</f>
        <v>15.623200000000001</v>
      </c>
      <c r="U6" s="15" t="s">
        <v>67</v>
      </c>
      <c r="V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18" t="str">
        <f>VLOOKUP(A7,[1]TDSheet!$A:$C,3,0)</f>
        <v>АКЦИЯ</v>
      </c>
      <c r="D7" s="8">
        <v>585.35599999999999</v>
      </c>
      <c r="E7" s="8"/>
      <c r="F7" s="8">
        <v>61.546999999999997</v>
      </c>
      <c r="G7" s="8">
        <v>505.08600000000001</v>
      </c>
      <c r="H7" s="13">
        <f>VLOOKUP(A7,[1]TDSheet!$A:$H,8,0)</f>
        <v>1</v>
      </c>
      <c r="M7" s="2">
        <f t="shared" ref="M7:M51" si="2">F7/5</f>
        <v>12.3094</v>
      </c>
      <c r="N7" s="16"/>
      <c r="O7" s="16"/>
      <c r="P7" s="2">
        <f t="shared" ref="P7:P51" si="3">(G7+N7)/M7</f>
        <v>41.032544234487467</v>
      </c>
      <c r="Q7" s="2">
        <f t="shared" ref="Q7:Q51" si="4">G7/M7</f>
        <v>41.032544234487467</v>
      </c>
      <c r="R7" s="2">
        <f>VLOOKUP(A7,[1]TDSheet!$A:$S,19,0)</f>
        <v>22.027200000000001</v>
      </c>
      <c r="S7" s="2">
        <f>VLOOKUP(A7,[1]TDSheet!$A:$T,20,0)</f>
        <v>16.2592</v>
      </c>
      <c r="T7" s="2">
        <f>VLOOKUP(A7,[1]TDSheet!$A:$M,13,0)</f>
        <v>17.461000000000002</v>
      </c>
      <c r="V7" s="2">
        <f t="shared" ref="V7:V51" si="5">N7*H7</f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237.44900000000001</v>
      </c>
      <c r="E8" s="8"/>
      <c r="F8" s="8">
        <v>85.945999999999998</v>
      </c>
      <c r="G8" s="8">
        <v>140.02699999999999</v>
      </c>
      <c r="H8" s="13">
        <f>VLOOKUP(A8,[1]TDSheet!$A:$H,8,0)</f>
        <v>1</v>
      </c>
      <c r="M8" s="2">
        <f t="shared" si="2"/>
        <v>17.1892</v>
      </c>
      <c r="N8" s="16">
        <v>50</v>
      </c>
      <c r="O8" s="16"/>
      <c r="P8" s="2">
        <f t="shared" si="3"/>
        <v>11.055022921369231</v>
      </c>
      <c r="Q8" s="2">
        <f t="shared" si="4"/>
        <v>8.1462197193586672</v>
      </c>
      <c r="R8" s="2">
        <f>VLOOKUP(A8,[1]TDSheet!$A:$S,19,0)</f>
        <v>14.4208</v>
      </c>
      <c r="S8" s="2">
        <f>VLOOKUP(A8,[1]TDSheet!$A:$T,20,0)</f>
        <v>22.544800000000002</v>
      </c>
      <c r="T8" s="2">
        <f>VLOOKUP(A8,[1]TDSheet!$A:$M,13,0)</f>
        <v>6.0823999999999998</v>
      </c>
      <c r="V8" s="2">
        <f t="shared" si="5"/>
        <v>50</v>
      </c>
    </row>
    <row r="9" spans="1:23" ht="11.1" customHeight="1" outlineLevel="2" x14ac:dyDescent="0.2">
      <c r="A9" s="7" t="s">
        <v>12</v>
      </c>
      <c r="B9" s="7" t="s">
        <v>9</v>
      </c>
      <c r="C9" s="7"/>
      <c r="D9" s="8">
        <v>178.27600000000001</v>
      </c>
      <c r="E9" s="8"/>
      <c r="F9" s="8">
        <v>79.885999999999996</v>
      </c>
      <c r="G9" s="8">
        <v>79.070999999999998</v>
      </c>
      <c r="H9" s="13">
        <f>VLOOKUP(A9,[1]TDSheet!$A:$H,8,0)</f>
        <v>1</v>
      </c>
      <c r="M9" s="2">
        <f t="shared" si="2"/>
        <v>15.9772</v>
      </c>
      <c r="N9" s="16">
        <v>100</v>
      </c>
      <c r="O9" s="16"/>
      <c r="P9" s="2">
        <f t="shared" si="3"/>
        <v>11.207908769997246</v>
      </c>
      <c r="Q9" s="2">
        <f t="shared" si="4"/>
        <v>4.9489898104799339</v>
      </c>
      <c r="R9" s="2">
        <f>VLOOKUP(A9,[1]TDSheet!$A:$S,19,0)</f>
        <v>36.194600000000001</v>
      </c>
      <c r="S9" s="2">
        <f>VLOOKUP(A9,[1]TDSheet!$A:$T,20,0)</f>
        <v>22.958400000000001</v>
      </c>
      <c r="T9" s="2">
        <f>VLOOKUP(A9,[1]TDSheet!$A:$M,13,0)</f>
        <v>24.316399999999998</v>
      </c>
      <c r="V9" s="2">
        <f t="shared" si="5"/>
        <v>100</v>
      </c>
    </row>
    <row r="10" spans="1:23" ht="11.1" customHeight="1" outlineLevel="2" x14ac:dyDescent="0.2">
      <c r="A10" s="7" t="s">
        <v>41</v>
      </c>
      <c r="B10" s="7" t="s">
        <v>42</v>
      </c>
      <c r="C10" s="7"/>
      <c r="D10" s="8">
        <v>73</v>
      </c>
      <c r="E10" s="8"/>
      <c r="F10" s="8"/>
      <c r="G10" s="8">
        <v>73</v>
      </c>
      <c r="H10" s="13">
        <f>VLOOKUP(A10,[1]TDSheet!$A:$H,8,0)</f>
        <v>0</v>
      </c>
      <c r="M10" s="2">
        <f t="shared" si="2"/>
        <v>0</v>
      </c>
      <c r="N10" s="16"/>
      <c r="O10" s="16"/>
      <c r="P10" s="2" t="e">
        <f t="shared" si="3"/>
        <v>#DIV/0!</v>
      </c>
      <c r="Q10" s="2" t="e">
        <f t="shared" si="4"/>
        <v>#DIV/0!</v>
      </c>
      <c r="R10" s="2">
        <f>VLOOKUP(A10,[1]TDSheet!$A:$S,19,0)</f>
        <v>1</v>
      </c>
      <c r="S10" s="2">
        <f>VLOOKUP(A10,[1]TDSheet!$A:$T,20,0)</f>
        <v>1</v>
      </c>
      <c r="T10" s="2">
        <f>VLOOKUP(A10,[1]TDSheet!$A:$M,13,0)</f>
        <v>0</v>
      </c>
      <c r="V10" s="2">
        <f t="shared" si="5"/>
        <v>0</v>
      </c>
    </row>
    <row r="11" spans="1:23" ht="11.1" customHeight="1" outlineLevel="2" x14ac:dyDescent="0.2">
      <c r="A11" s="7" t="s">
        <v>43</v>
      </c>
      <c r="B11" s="7" t="s">
        <v>42</v>
      </c>
      <c r="C11" s="19" t="str">
        <f>VLOOKUP(A11,[1]TDSheet!$A:$C,3,0)</f>
        <v>АКЦИЯ</v>
      </c>
      <c r="D11" s="8">
        <v>867</v>
      </c>
      <c r="E11" s="8"/>
      <c r="F11" s="8">
        <v>12</v>
      </c>
      <c r="G11" s="24">
        <f>835+G47</f>
        <v>773</v>
      </c>
      <c r="H11" s="13">
        <f>VLOOKUP(A11,[1]TDSheet!$A:$H,8,0)</f>
        <v>0.42</v>
      </c>
      <c r="M11" s="2">
        <f t="shared" si="2"/>
        <v>2.4</v>
      </c>
      <c r="N11" s="16"/>
      <c r="O11" s="16"/>
      <c r="P11" s="2">
        <f t="shared" si="3"/>
        <v>322.08333333333337</v>
      </c>
      <c r="Q11" s="2">
        <f t="shared" si="4"/>
        <v>322.08333333333337</v>
      </c>
      <c r="R11" s="2">
        <f>VLOOKUP(A11,[1]TDSheet!$A:$S,19,0)</f>
        <v>0</v>
      </c>
      <c r="S11" s="2">
        <f>VLOOKUP(A11,[1]TDSheet!$A:$T,20,0)</f>
        <v>1</v>
      </c>
      <c r="T11" s="2">
        <f>VLOOKUP(A11,[1]TDSheet!$A:$M,13,0)</f>
        <v>3</v>
      </c>
      <c r="U11" s="20" t="str">
        <f>VLOOKUP(A11,[1]TDSheet!$A:$U,21,0)</f>
        <v>акция/вывод</v>
      </c>
      <c r="V11" s="2">
        <f t="shared" si="5"/>
        <v>0</v>
      </c>
    </row>
    <row r="12" spans="1:23" ht="21.95" customHeight="1" outlineLevel="2" x14ac:dyDescent="0.2">
      <c r="A12" s="7" t="s">
        <v>19</v>
      </c>
      <c r="B12" s="7" t="s">
        <v>9</v>
      </c>
      <c r="C12" s="18" t="str">
        <f>VLOOKUP(A12,[1]TDSheet!$A:$C,3,0)</f>
        <v>АКЦИЯ</v>
      </c>
      <c r="D12" s="8">
        <v>692.51499999999999</v>
      </c>
      <c r="E12" s="8"/>
      <c r="F12" s="8">
        <v>127.461</v>
      </c>
      <c r="G12" s="8">
        <v>518.79700000000003</v>
      </c>
      <c r="H12" s="13">
        <f>VLOOKUP(A12,[1]TDSheet!$A:$H,8,0)</f>
        <v>1</v>
      </c>
      <c r="M12" s="2">
        <f t="shared" si="2"/>
        <v>25.4922</v>
      </c>
      <c r="N12" s="16"/>
      <c r="O12" s="16"/>
      <c r="P12" s="2">
        <f t="shared" si="3"/>
        <v>20.351205466770228</v>
      </c>
      <c r="Q12" s="2">
        <f t="shared" si="4"/>
        <v>20.351205466770228</v>
      </c>
      <c r="R12" s="2">
        <f>VLOOKUP(A12,[1]TDSheet!$A:$S,19,0)</f>
        <v>0</v>
      </c>
      <c r="S12" s="2">
        <f>VLOOKUP(A12,[1]TDSheet!$A:$T,20,0)</f>
        <v>37.681400000000004</v>
      </c>
      <c r="T12" s="2">
        <f>VLOOKUP(A12,[1]TDSheet!$A:$M,13,0)</f>
        <v>32.1462</v>
      </c>
      <c r="U12" s="20" t="str">
        <f>VLOOKUP(A12,[1]TDSheet!$A:$U,21,0)</f>
        <v>акция/вывод</v>
      </c>
      <c r="V12" s="2">
        <f t="shared" si="5"/>
        <v>0</v>
      </c>
    </row>
    <row r="13" spans="1:23" ht="11.1" customHeight="1" outlineLevel="2" x14ac:dyDescent="0.2">
      <c r="A13" s="7" t="s">
        <v>20</v>
      </c>
      <c r="B13" s="7" t="s">
        <v>9</v>
      </c>
      <c r="C13" s="7"/>
      <c r="D13" s="8">
        <v>1556.7249999999999</v>
      </c>
      <c r="E13" s="8">
        <v>1049.547</v>
      </c>
      <c r="F13" s="8">
        <v>920.49400000000003</v>
      </c>
      <c r="G13" s="8">
        <v>1527.443</v>
      </c>
      <c r="H13" s="13">
        <f>VLOOKUP(A13,[1]TDSheet!$A:$H,8,0)</f>
        <v>1</v>
      </c>
      <c r="M13" s="2">
        <f t="shared" si="2"/>
        <v>184.09880000000001</v>
      </c>
      <c r="N13" s="16">
        <v>500</v>
      </c>
      <c r="O13" s="16"/>
      <c r="P13" s="2">
        <f t="shared" si="3"/>
        <v>11.012798562511</v>
      </c>
      <c r="Q13" s="2">
        <f t="shared" si="4"/>
        <v>8.2968655960821032</v>
      </c>
      <c r="R13" s="2">
        <f>VLOOKUP(A13,[1]TDSheet!$A:$S,19,0)</f>
        <v>221.0444</v>
      </c>
      <c r="S13" s="2">
        <f>VLOOKUP(A13,[1]TDSheet!$A:$T,20,0)</f>
        <v>206.19899999999998</v>
      </c>
      <c r="T13" s="2">
        <f>VLOOKUP(A13,[1]TDSheet!$A:$M,13,0)</f>
        <v>195.8348</v>
      </c>
      <c r="V13" s="2">
        <f t="shared" si="5"/>
        <v>500</v>
      </c>
    </row>
    <row r="14" spans="1:23" ht="11.1" customHeight="1" outlineLevel="2" x14ac:dyDescent="0.2">
      <c r="A14" s="7" t="s">
        <v>21</v>
      </c>
      <c r="B14" s="7" t="s">
        <v>9</v>
      </c>
      <c r="C14" s="7"/>
      <c r="D14" s="8">
        <v>1.1220000000000001</v>
      </c>
      <c r="E14" s="8"/>
      <c r="F14" s="8"/>
      <c r="G14" s="8"/>
      <c r="H14" s="13">
        <f>VLOOKUP(A14,[1]TDSheet!$A:$H,8,0)</f>
        <v>0</v>
      </c>
      <c r="M14" s="2">
        <f t="shared" si="2"/>
        <v>0</v>
      </c>
      <c r="N14" s="16"/>
      <c r="O14" s="16"/>
      <c r="P14" s="2" t="e">
        <f t="shared" si="3"/>
        <v>#DIV/0!</v>
      </c>
      <c r="Q14" s="2" t="e">
        <f t="shared" si="4"/>
        <v>#DIV/0!</v>
      </c>
      <c r="R14" s="2">
        <f>VLOOKUP(A14,[1]TDSheet!$A:$S,19,0)</f>
        <v>0</v>
      </c>
      <c r="S14" s="2">
        <f>VLOOKUP(A14,[1]TDSheet!$A:$T,20,0)</f>
        <v>0</v>
      </c>
      <c r="T14" s="2">
        <f>VLOOKUP(A14,[1]TDSheet!$A:$M,13,0)</f>
        <v>0</v>
      </c>
      <c r="V14" s="2">
        <f t="shared" si="5"/>
        <v>0</v>
      </c>
    </row>
    <row r="15" spans="1:23" ht="21.95" customHeight="1" outlineLevel="2" x14ac:dyDescent="0.2">
      <c r="A15" s="7" t="s">
        <v>22</v>
      </c>
      <c r="B15" s="7" t="s">
        <v>9</v>
      </c>
      <c r="C15" s="7"/>
      <c r="D15" s="8">
        <v>335.601</v>
      </c>
      <c r="E15" s="8"/>
      <c r="F15" s="8">
        <v>12.263999999999999</v>
      </c>
      <c r="G15" s="8">
        <v>315.87299999999999</v>
      </c>
      <c r="H15" s="13">
        <f>VLOOKUP(A15,[1]TDSheet!$A:$H,8,0)</f>
        <v>1</v>
      </c>
      <c r="M15" s="2">
        <f t="shared" si="2"/>
        <v>2.4527999999999999</v>
      </c>
      <c r="N15" s="16"/>
      <c r="O15" s="16"/>
      <c r="P15" s="2">
        <f t="shared" si="3"/>
        <v>128.78057729941293</v>
      </c>
      <c r="Q15" s="2">
        <f t="shared" si="4"/>
        <v>128.78057729941293</v>
      </c>
      <c r="R15" s="2">
        <f>VLOOKUP(A15,[1]TDSheet!$A:$S,19,0)</f>
        <v>8.7230000000000008</v>
      </c>
      <c r="S15" s="2">
        <f>VLOOKUP(A15,[1]TDSheet!$A:$T,20,0)</f>
        <v>6.7456000000000005</v>
      </c>
      <c r="T15" s="2">
        <f>VLOOKUP(A15,[1]TDSheet!$A:$M,13,0)</f>
        <v>1.8466</v>
      </c>
      <c r="V15" s="2">
        <f t="shared" si="5"/>
        <v>0</v>
      </c>
    </row>
    <row r="16" spans="1:23" ht="11.1" customHeight="1" outlineLevel="2" x14ac:dyDescent="0.2">
      <c r="A16" s="7" t="s">
        <v>23</v>
      </c>
      <c r="B16" s="7" t="s">
        <v>9</v>
      </c>
      <c r="C16" s="18" t="str">
        <f>VLOOKUP(A16,[1]TDSheet!$A:$C,3,0)</f>
        <v>АКЦИЯ</v>
      </c>
      <c r="D16" s="8">
        <v>1089.5429999999999</v>
      </c>
      <c r="E16" s="8"/>
      <c r="F16" s="8">
        <v>152.59700000000001</v>
      </c>
      <c r="G16" s="8">
        <v>884.94500000000005</v>
      </c>
      <c r="H16" s="13">
        <f>VLOOKUP(A16,[1]TDSheet!$A:$H,8,0)</f>
        <v>1</v>
      </c>
      <c r="M16" s="2">
        <f t="shared" si="2"/>
        <v>30.519400000000001</v>
      </c>
      <c r="N16" s="16"/>
      <c r="O16" s="16"/>
      <c r="P16" s="2">
        <f t="shared" si="3"/>
        <v>28.996146713238137</v>
      </c>
      <c r="Q16" s="2">
        <f t="shared" si="4"/>
        <v>28.996146713238137</v>
      </c>
      <c r="R16" s="2">
        <f>VLOOKUP(A16,[1]TDSheet!$A:$S,19,0)</f>
        <v>33.464399999999998</v>
      </c>
      <c r="S16" s="2">
        <f>VLOOKUP(A16,[1]TDSheet!$A:$T,20,0)</f>
        <v>37.624000000000002</v>
      </c>
      <c r="T16" s="2">
        <f>VLOOKUP(A16,[1]TDSheet!$A:$M,13,0)</f>
        <v>30.663999999999998</v>
      </c>
      <c r="V16" s="2">
        <f t="shared" si="5"/>
        <v>0</v>
      </c>
    </row>
    <row r="17" spans="1:22" ht="11.1" customHeight="1" outlineLevel="2" x14ac:dyDescent="0.2">
      <c r="A17" s="7" t="s">
        <v>24</v>
      </c>
      <c r="B17" s="7" t="s">
        <v>9</v>
      </c>
      <c r="C17" s="7"/>
      <c r="D17" s="8">
        <v>1637.8910000000001</v>
      </c>
      <c r="E17" s="8">
        <v>1067.6199999999999</v>
      </c>
      <c r="F17" s="8">
        <v>853.69600000000003</v>
      </c>
      <c r="G17" s="8">
        <v>1643.8920000000001</v>
      </c>
      <c r="H17" s="13">
        <f>VLOOKUP(A17,[1]TDSheet!$A:$H,8,0)</f>
        <v>1</v>
      </c>
      <c r="M17" s="2">
        <f t="shared" si="2"/>
        <v>170.73920000000001</v>
      </c>
      <c r="N17" s="16">
        <v>235</v>
      </c>
      <c r="O17" s="16"/>
      <c r="P17" s="2">
        <f t="shared" si="3"/>
        <v>11.004455918734537</v>
      </c>
      <c r="Q17" s="2">
        <f t="shared" si="4"/>
        <v>9.6280877502061628</v>
      </c>
      <c r="R17" s="2">
        <f>VLOOKUP(A17,[1]TDSheet!$A:$S,19,0)</f>
        <v>218.65960000000001</v>
      </c>
      <c r="S17" s="2">
        <f>VLOOKUP(A17,[1]TDSheet!$A:$T,20,0)</f>
        <v>232.08760000000001</v>
      </c>
      <c r="T17" s="2">
        <f>VLOOKUP(A17,[1]TDSheet!$A:$M,13,0)</f>
        <v>210.09859999999998</v>
      </c>
      <c r="V17" s="2">
        <f t="shared" si="5"/>
        <v>235</v>
      </c>
    </row>
    <row r="18" spans="1:22" ht="11.1" customHeight="1" outlineLevel="2" x14ac:dyDescent="0.2">
      <c r="A18" s="7" t="s">
        <v>25</v>
      </c>
      <c r="B18" s="7" t="s">
        <v>9</v>
      </c>
      <c r="C18" s="18" t="str">
        <f>VLOOKUP(A18,[1]TDSheet!$A:$C,3,0)</f>
        <v>АКЦИЯ</v>
      </c>
      <c r="D18" s="8">
        <v>511.49</v>
      </c>
      <c r="E18" s="8"/>
      <c r="F18" s="8">
        <v>37.731000000000002</v>
      </c>
      <c r="G18" s="24">
        <f>450.588+G48</f>
        <v>412.88100000000003</v>
      </c>
      <c r="H18" s="13">
        <f>VLOOKUP(A18,[1]TDSheet!$A:$H,8,0)</f>
        <v>1</v>
      </c>
      <c r="M18" s="2">
        <f t="shared" si="2"/>
        <v>7.5462000000000007</v>
      </c>
      <c r="N18" s="16"/>
      <c r="O18" s="16"/>
      <c r="P18" s="2">
        <f t="shared" si="3"/>
        <v>54.713763218573582</v>
      </c>
      <c r="Q18" s="2">
        <f t="shared" si="4"/>
        <v>54.713763218573582</v>
      </c>
      <c r="R18" s="2">
        <f>VLOOKUP(A18,[1]TDSheet!$A:$S,19,0)</f>
        <v>9.6611999999999991</v>
      </c>
      <c r="S18" s="2">
        <f>VLOOKUP(A18,[1]TDSheet!$A:$T,20,0)</f>
        <v>9.3129999999999988</v>
      </c>
      <c r="T18" s="2">
        <f>VLOOKUP(A18,[1]TDSheet!$A:$M,13,0)</f>
        <v>7.033199999999999</v>
      </c>
      <c r="V18" s="2">
        <f t="shared" si="5"/>
        <v>0</v>
      </c>
    </row>
    <row r="19" spans="1:22" ht="11.1" customHeight="1" outlineLevel="2" x14ac:dyDescent="0.2">
      <c r="A19" s="7" t="s">
        <v>26</v>
      </c>
      <c r="B19" s="7" t="s">
        <v>9</v>
      </c>
      <c r="C19" s="18" t="str">
        <f>VLOOKUP(A19,[1]TDSheet!$A:$C,3,0)</f>
        <v>АКЦИЯ</v>
      </c>
      <c r="D19" s="8">
        <v>1201.8219999999999</v>
      </c>
      <c r="E19" s="8"/>
      <c r="F19" s="8">
        <v>175.24299999999999</v>
      </c>
      <c r="G19" s="8">
        <v>966.95399999999995</v>
      </c>
      <c r="H19" s="13">
        <f>VLOOKUP(A19,[1]TDSheet!$A:$H,8,0)</f>
        <v>1</v>
      </c>
      <c r="M19" s="2">
        <f t="shared" si="2"/>
        <v>35.0486</v>
      </c>
      <c r="N19" s="16"/>
      <c r="O19" s="16"/>
      <c r="P19" s="2">
        <f t="shared" si="3"/>
        <v>27.588947918033814</v>
      </c>
      <c r="Q19" s="2">
        <f t="shared" si="4"/>
        <v>27.588947918033814</v>
      </c>
      <c r="R19" s="2">
        <f>VLOOKUP(A19,[1]TDSheet!$A:$S,19,0)</f>
        <v>54.818399999999997</v>
      </c>
      <c r="S19" s="2">
        <f>VLOOKUP(A19,[1]TDSheet!$A:$T,20,0)</f>
        <v>49.630800000000001</v>
      </c>
      <c r="T19" s="2">
        <f>VLOOKUP(A19,[1]TDSheet!$A:$M,13,0)</f>
        <v>38.967399999999998</v>
      </c>
      <c r="V19" s="2">
        <f t="shared" si="5"/>
        <v>0</v>
      </c>
    </row>
    <row r="20" spans="1:22" ht="11.1" customHeight="1" outlineLevel="2" x14ac:dyDescent="0.2">
      <c r="A20" s="7" t="s">
        <v>27</v>
      </c>
      <c r="B20" s="7" t="s">
        <v>9</v>
      </c>
      <c r="C20" s="7"/>
      <c r="D20" s="8">
        <v>1543.5709999999999</v>
      </c>
      <c r="E20" s="8">
        <v>1129.55</v>
      </c>
      <c r="F20" s="8">
        <v>927.96400000000006</v>
      </c>
      <c r="G20" s="8">
        <v>1575.268</v>
      </c>
      <c r="H20" s="13">
        <f>VLOOKUP(A20,[1]TDSheet!$A:$H,8,0)</f>
        <v>1</v>
      </c>
      <c r="M20" s="2">
        <f t="shared" si="2"/>
        <v>185.59280000000001</v>
      </c>
      <c r="N20" s="16">
        <v>470</v>
      </c>
      <c r="O20" s="16"/>
      <c r="P20" s="2">
        <f t="shared" si="3"/>
        <v>11.02019043842218</v>
      </c>
      <c r="Q20" s="2">
        <f t="shared" si="4"/>
        <v>8.4877646115582071</v>
      </c>
      <c r="R20" s="2">
        <f>VLOOKUP(A20,[1]TDSheet!$A:$S,19,0)</f>
        <v>193.05500000000001</v>
      </c>
      <c r="S20" s="2">
        <f>VLOOKUP(A20,[1]TDSheet!$A:$T,20,0)</f>
        <v>219.80839999999998</v>
      </c>
      <c r="T20" s="2">
        <f>VLOOKUP(A20,[1]TDSheet!$A:$M,13,0)</f>
        <v>208.58580000000001</v>
      </c>
      <c r="V20" s="2">
        <f t="shared" si="5"/>
        <v>470</v>
      </c>
    </row>
    <row r="21" spans="1:22" ht="11.1" customHeight="1" outlineLevel="2" x14ac:dyDescent="0.2">
      <c r="A21" s="7" t="s">
        <v>28</v>
      </c>
      <c r="B21" s="7" t="s">
        <v>9</v>
      </c>
      <c r="C21" s="7"/>
      <c r="D21" s="8">
        <v>905.78499999999997</v>
      </c>
      <c r="E21" s="8">
        <v>821.07</v>
      </c>
      <c r="F21" s="8">
        <v>610.08699999999999</v>
      </c>
      <c r="G21" s="8">
        <v>949.11400000000003</v>
      </c>
      <c r="H21" s="13">
        <f>VLOOKUP(A21,[1]TDSheet!$A:$H,8,0)</f>
        <v>1</v>
      </c>
      <c r="M21" s="2">
        <f t="shared" si="2"/>
        <v>122.01739999999999</v>
      </c>
      <c r="N21" s="16">
        <v>400</v>
      </c>
      <c r="O21" s="16"/>
      <c r="P21" s="2">
        <f t="shared" si="3"/>
        <v>11.056734531304553</v>
      </c>
      <c r="Q21" s="2">
        <f t="shared" si="4"/>
        <v>7.7785135562632872</v>
      </c>
      <c r="R21" s="2">
        <f>VLOOKUP(A21,[1]TDSheet!$A:$S,19,0)</f>
        <v>127.1662</v>
      </c>
      <c r="S21" s="2">
        <f>VLOOKUP(A21,[1]TDSheet!$A:$T,20,0)</f>
        <v>127.23479999999999</v>
      </c>
      <c r="T21" s="2">
        <f>VLOOKUP(A21,[1]TDSheet!$A:$M,13,0)</f>
        <v>131.44159999999999</v>
      </c>
      <c r="V21" s="2">
        <f t="shared" si="5"/>
        <v>400</v>
      </c>
    </row>
    <row r="22" spans="1:22" ht="11.1" customHeight="1" outlineLevel="2" x14ac:dyDescent="0.2">
      <c r="A22" s="7" t="s">
        <v>29</v>
      </c>
      <c r="B22" s="7" t="s">
        <v>9</v>
      </c>
      <c r="C22" s="18" t="str">
        <f>VLOOKUP(A22,[1]TDSheet!$A:$C,3,0)</f>
        <v>АКЦИЯ</v>
      </c>
      <c r="D22" s="8">
        <v>794.07100000000003</v>
      </c>
      <c r="E22" s="8"/>
      <c r="F22" s="8">
        <v>137.51400000000001</v>
      </c>
      <c r="G22" s="8">
        <v>606.149</v>
      </c>
      <c r="H22" s="13">
        <f>VLOOKUP(A22,[1]TDSheet!$A:$H,8,0)</f>
        <v>1</v>
      </c>
      <c r="M22" s="2">
        <f t="shared" si="2"/>
        <v>27.502800000000001</v>
      </c>
      <c r="N22" s="16"/>
      <c r="O22" s="16"/>
      <c r="P22" s="2">
        <f t="shared" si="3"/>
        <v>22.03953779251567</v>
      </c>
      <c r="Q22" s="2">
        <f t="shared" si="4"/>
        <v>22.03953779251567</v>
      </c>
      <c r="R22" s="2">
        <f>VLOOKUP(A22,[1]TDSheet!$A:$S,19,0)</f>
        <v>28.486000000000001</v>
      </c>
      <c r="S22" s="2">
        <f>VLOOKUP(A22,[1]TDSheet!$A:$T,20,0)</f>
        <v>39.6098</v>
      </c>
      <c r="T22" s="2">
        <f>VLOOKUP(A22,[1]TDSheet!$A:$M,13,0)</f>
        <v>30.796199999999999</v>
      </c>
      <c r="V22" s="2">
        <f t="shared" si="5"/>
        <v>0</v>
      </c>
    </row>
    <row r="23" spans="1:22" ht="11.1" customHeight="1" outlineLevel="2" x14ac:dyDescent="0.2">
      <c r="A23" s="7" t="s">
        <v>30</v>
      </c>
      <c r="B23" s="7" t="s">
        <v>9</v>
      </c>
      <c r="C23" s="18" t="str">
        <f>VLOOKUP(A23,[1]TDSheet!$A:$C,3,0)</f>
        <v>АКЦИЯ</v>
      </c>
      <c r="D23" s="8">
        <v>739.94899999999996</v>
      </c>
      <c r="E23" s="8"/>
      <c r="F23" s="8">
        <v>118.70699999999999</v>
      </c>
      <c r="G23" s="8">
        <v>583.95299999999997</v>
      </c>
      <c r="H23" s="13">
        <f>VLOOKUP(A23,[1]TDSheet!$A:$H,8,0)</f>
        <v>1</v>
      </c>
      <c r="M23" s="2">
        <f t="shared" si="2"/>
        <v>23.741399999999999</v>
      </c>
      <c r="N23" s="16"/>
      <c r="O23" s="16"/>
      <c r="P23" s="2">
        <f t="shared" si="3"/>
        <v>24.596401223179761</v>
      </c>
      <c r="Q23" s="2">
        <f t="shared" si="4"/>
        <v>24.596401223179761</v>
      </c>
      <c r="R23" s="2">
        <f>VLOOKUP(A23,[1]TDSheet!$A:$S,19,0)</f>
        <v>20.6144</v>
      </c>
      <c r="S23" s="2">
        <f>VLOOKUP(A23,[1]TDSheet!$A:$T,20,0)</f>
        <v>35.054600000000001</v>
      </c>
      <c r="T23" s="2">
        <f>VLOOKUP(A23,[1]TDSheet!$A:$M,13,0)</f>
        <v>21.432200000000002</v>
      </c>
      <c r="V23" s="2">
        <f t="shared" si="5"/>
        <v>0</v>
      </c>
    </row>
    <row r="24" spans="1:22" ht="11.1" customHeight="1" outlineLevel="2" x14ac:dyDescent="0.2">
      <c r="A24" s="7" t="s">
        <v>31</v>
      </c>
      <c r="B24" s="7" t="s">
        <v>9</v>
      </c>
      <c r="C24" s="18" t="str">
        <f>VLOOKUP(A24,[1]TDSheet!$A:$C,3,0)</f>
        <v>АКЦИЯ</v>
      </c>
      <c r="D24" s="8">
        <v>721.59900000000005</v>
      </c>
      <c r="E24" s="8"/>
      <c r="F24" s="8">
        <v>133.946</v>
      </c>
      <c r="G24" s="8">
        <v>534.21199999999999</v>
      </c>
      <c r="H24" s="13">
        <f>VLOOKUP(A24,[1]TDSheet!$A:$H,8,0)</f>
        <v>1</v>
      </c>
      <c r="M24" s="2">
        <f t="shared" si="2"/>
        <v>26.789200000000001</v>
      </c>
      <c r="N24" s="16"/>
      <c r="O24" s="16"/>
      <c r="P24" s="2">
        <f t="shared" si="3"/>
        <v>19.941319636271331</v>
      </c>
      <c r="Q24" s="2">
        <f t="shared" si="4"/>
        <v>19.941319636271331</v>
      </c>
      <c r="R24" s="2">
        <f>VLOOKUP(A24,[1]TDSheet!$A:$S,19,0)</f>
        <v>3.6926000000000001</v>
      </c>
      <c r="S24" s="2">
        <f>VLOOKUP(A24,[1]TDSheet!$A:$T,20,0)</f>
        <v>38.808599999999998</v>
      </c>
      <c r="T24" s="2">
        <f>VLOOKUP(A24,[1]TDSheet!$A:$M,13,0)</f>
        <v>33.048999999999999</v>
      </c>
      <c r="V24" s="2">
        <f t="shared" si="5"/>
        <v>0</v>
      </c>
    </row>
    <row r="25" spans="1:22" ht="11.1" customHeight="1" outlineLevel="2" x14ac:dyDescent="0.2">
      <c r="A25" s="7" t="s">
        <v>32</v>
      </c>
      <c r="B25" s="7" t="s">
        <v>9</v>
      </c>
      <c r="C25" s="7"/>
      <c r="D25" s="8">
        <v>2.8439999999999999</v>
      </c>
      <c r="E25" s="8"/>
      <c r="F25" s="8"/>
      <c r="G25" s="8"/>
      <c r="H25" s="13">
        <f>VLOOKUP(A25,[1]TDSheet!$A:$H,8,0)</f>
        <v>0</v>
      </c>
      <c r="M25" s="2">
        <f t="shared" si="2"/>
        <v>0</v>
      </c>
      <c r="N25" s="16"/>
      <c r="O25" s="16"/>
      <c r="P25" s="2" t="e">
        <f t="shared" si="3"/>
        <v>#DIV/0!</v>
      </c>
      <c r="Q25" s="2" t="e">
        <f t="shared" si="4"/>
        <v>#DIV/0!</v>
      </c>
      <c r="R25" s="2">
        <f>VLOOKUP(A25,[1]TDSheet!$A:$S,19,0)</f>
        <v>0</v>
      </c>
      <c r="S25" s="2">
        <f>VLOOKUP(A25,[1]TDSheet!$A:$T,20,0)</f>
        <v>0</v>
      </c>
      <c r="T25" s="2">
        <f>VLOOKUP(A25,[1]TDSheet!$A:$M,13,0)</f>
        <v>0</v>
      </c>
      <c r="V25" s="2">
        <f t="shared" si="5"/>
        <v>0</v>
      </c>
    </row>
    <row r="26" spans="1:22" ht="11.1" customHeight="1" outlineLevel="2" x14ac:dyDescent="0.2">
      <c r="A26" s="7" t="s">
        <v>33</v>
      </c>
      <c r="B26" s="7" t="s">
        <v>9</v>
      </c>
      <c r="C26" s="7"/>
      <c r="D26" s="8">
        <v>155.40299999999999</v>
      </c>
      <c r="E26" s="8">
        <v>269.86599999999999</v>
      </c>
      <c r="F26" s="8">
        <v>118.41500000000001</v>
      </c>
      <c r="G26" s="8">
        <v>288.56599999999997</v>
      </c>
      <c r="H26" s="13">
        <f>VLOOKUP(A26,[1]TDSheet!$A:$H,8,0)</f>
        <v>1</v>
      </c>
      <c r="M26" s="2">
        <f t="shared" si="2"/>
        <v>23.683</v>
      </c>
      <c r="N26" s="16"/>
      <c r="O26" s="16"/>
      <c r="P26" s="2">
        <f t="shared" si="3"/>
        <v>12.184520542161042</v>
      </c>
      <c r="Q26" s="2">
        <f t="shared" si="4"/>
        <v>12.184520542161042</v>
      </c>
      <c r="R26" s="2">
        <f>VLOOKUP(A26,[1]TDSheet!$A:$S,19,0)</f>
        <v>32.400799999999997</v>
      </c>
      <c r="S26" s="2">
        <f>VLOOKUP(A26,[1]TDSheet!$A:$T,20,0)</f>
        <v>26.261000000000003</v>
      </c>
      <c r="T26" s="2">
        <f>VLOOKUP(A26,[1]TDSheet!$A:$M,13,0)</f>
        <v>32.047600000000003</v>
      </c>
      <c r="V26" s="2">
        <f t="shared" si="5"/>
        <v>0</v>
      </c>
    </row>
    <row r="27" spans="1:22" ht="11.1" customHeight="1" outlineLevel="2" x14ac:dyDescent="0.2">
      <c r="A27" s="7" t="s">
        <v>34</v>
      </c>
      <c r="B27" s="7" t="s">
        <v>9</v>
      </c>
      <c r="C27" s="7"/>
      <c r="D27" s="8">
        <v>155.167</v>
      </c>
      <c r="E27" s="8"/>
      <c r="F27" s="8">
        <v>112.779</v>
      </c>
      <c r="G27" s="8">
        <v>12.89</v>
      </c>
      <c r="H27" s="13">
        <f>VLOOKUP(A27,[1]TDSheet!$A:$H,8,0)</f>
        <v>1</v>
      </c>
      <c r="M27" s="2">
        <f t="shared" si="2"/>
        <v>22.555799999999998</v>
      </c>
      <c r="N27" s="16">
        <v>125</v>
      </c>
      <c r="O27" s="16"/>
      <c r="P27" s="2">
        <f t="shared" si="3"/>
        <v>6.1132835013610691</v>
      </c>
      <c r="Q27" s="2">
        <f t="shared" si="4"/>
        <v>0.57147163922361444</v>
      </c>
      <c r="R27" s="2">
        <f>VLOOKUP(A27,[1]TDSheet!$A:$S,19,0)</f>
        <v>26.976799999999997</v>
      </c>
      <c r="S27" s="2">
        <f>VLOOKUP(A27,[1]TDSheet!$A:$T,20,0)</f>
        <v>24.204799999999999</v>
      </c>
      <c r="T27" s="2">
        <f>VLOOKUP(A27,[1]TDSheet!$A:$M,13,0)</f>
        <v>38.525999999999996</v>
      </c>
      <c r="V27" s="2">
        <f t="shared" si="5"/>
        <v>125</v>
      </c>
    </row>
    <row r="28" spans="1:22" ht="11.1" customHeight="1" outlineLevel="2" x14ac:dyDescent="0.2">
      <c r="A28" s="7" t="s">
        <v>44</v>
      </c>
      <c r="B28" s="7" t="s">
        <v>42</v>
      </c>
      <c r="C28" s="18" t="str">
        <f>VLOOKUP(A28,[1]TDSheet!$A:$C,3,0)</f>
        <v>АКЦИЯ</v>
      </c>
      <c r="D28" s="8">
        <v>1083</v>
      </c>
      <c r="E28" s="8"/>
      <c r="F28" s="8">
        <v>228</v>
      </c>
      <c r="G28" s="8">
        <v>811</v>
      </c>
      <c r="H28" s="13">
        <f>VLOOKUP(A28,[1]TDSheet!$A:$H,8,0)</f>
        <v>0.4</v>
      </c>
      <c r="M28" s="2">
        <f t="shared" si="2"/>
        <v>45.6</v>
      </c>
      <c r="N28" s="16"/>
      <c r="O28" s="16"/>
      <c r="P28" s="2">
        <f t="shared" si="3"/>
        <v>17.785087719298247</v>
      </c>
      <c r="Q28" s="2">
        <f t="shared" si="4"/>
        <v>17.785087719298247</v>
      </c>
      <c r="R28" s="2">
        <f>VLOOKUP(A28,[1]TDSheet!$A:$S,19,0)</f>
        <v>53.4</v>
      </c>
      <c r="S28" s="2">
        <f>VLOOKUP(A28,[1]TDSheet!$A:$T,20,0)</f>
        <v>55.6</v>
      </c>
      <c r="T28" s="2">
        <f>VLOOKUP(A28,[1]TDSheet!$A:$M,13,0)</f>
        <v>54.6</v>
      </c>
      <c r="V28" s="2">
        <f t="shared" si="5"/>
        <v>0</v>
      </c>
    </row>
    <row r="29" spans="1:22" ht="11.1" customHeight="1" outlineLevel="2" x14ac:dyDescent="0.2">
      <c r="A29" s="7" t="s">
        <v>45</v>
      </c>
      <c r="B29" s="7" t="s">
        <v>42</v>
      </c>
      <c r="C29" s="18" t="str">
        <f>VLOOKUP(A29,[1]TDSheet!$A:$C,3,0)</f>
        <v>АКЦИЯ</v>
      </c>
      <c r="D29" s="8">
        <v>1144</v>
      </c>
      <c r="E29" s="8"/>
      <c r="F29" s="8">
        <v>170</v>
      </c>
      <c r="G29" s="8">
        <v>955</v>
      </c>
      <c r="H29" s="13">
        <f>VLOOKUP(A29,[1]TDSheet!$A:$H,8,0)</f>
        <v>0.4</v>
      </c>
      <c r="M29" s="2">
        <f t="shared" si="2"/>
        <v>34</v>
      </c>
      <c r="N29" s="16"/>
      <c r="O29" s="16"/>
      <c r="P29" s="2">
        <f t="shared" si="3"/>
        <v>28.088235294117649</v>
      </c>
      <c r="Q29" s="2">
        <f t="shared" si="4"/>
        <v>28.088235294117649</v>
      </c>
      <c r="R29" s="2">
        <f>VLOOKUP(A29,[1]TDSheet!$A:$S,19,0)</f>
        <v>33.6</v>
      </c>
      <c r="S29" s="2">
        <f>VLOOKUP(A29,[1]TDSheet!$A:$T,20,0)</f>
        <v>48.4</v>
      </c>
      <c r="T29" s="2">
        <f>VLOOKUP(A29,[1]TDSheet!$A:$M,13,0)</f>
        <v>36.200000000000003</v>
      </c>
      <c r="V29" s="2">
        <f t="shared" si="5"/>
        <v>0</v>
      </c>
    </row>
    <row r="30" spans="1:22" ht="11.1" customHeight="1" outlineLevel="2" x14ac:dyDescent="0.2">
      <c r="A30" s="7" t="s">
        <v>46</v>
      </c>
      <c r="B30" s="7" t="s">
        <v>42</v>
      </c>
      <c r="C30" s="18" t="str">
        <f>VLOOKUP(A30,[1]TDSheet!$A:$C,3,0)</f>
        <v>АКЦИЯ</v>
      </c>
      <c r="D30" s="8">
        <v>1103</v>
      </c>
      <c r="E30" s="8"/>
      <c r="F30" s="8">
        <v>190</v>
      </c>
      <c r="G30" s="8">
        <v>894</v>
      </c>
      <c r="H30" s="13">
        <f>VLOOKUP(A30,[1]TDSheet!$A:$H,8,0)</f>
        <v>0.4</v>
      </c>
      <c r="M30" s="2">
        <f t="shared" si="2"/>
        <v>38</v>
      </c>
      <c r="N30" s="16"/>
      <c r="O30" s="16"/>
      <c r="P30" s="2">
        <f t="shared" si="3"/>
        <v>23.526315789473685</v>
      </c>
      <c r="Q30" s="2">
        <f t="shared" si="4"/>
        <v>23.526315789473685</v>
      </c>
      <c r="R30" s="2">
        <f>VLOOKUP(A30,[1]TDSheet!$A:$S,19,0)</f>
        <v>52.2</v>
      </c>
      <c r="S30" s="2">
        <f>VLOOKUP(A30,[1]TDSheet!$A:$T,20,0)</f>
        <v>49.8</v>
      </c>
      <c r="T30" s="2">
        <f>VLOOKUP(A30,[1]TDSheet!$A:$M,13,0)</f>
        <v>39.6</v>
      </c>
      <c r="V30" s="2">
        <f t="shared" si="5"/>
        <v>0</v>
      </c>
    </row>
    <row r="31" spans="1:22" ht="11.1" customHeight="1" outlineLevel="2" x14ac:dyDescent="0.2">
      <c r="A31" s="7" t="s">
        <v>47</v>
      </c>
      <c r="B31" s="7" t="s">
        <v>42</v>
      </c>
      <c r="C31" s="18" t="str">
        <f>VLOOKUP(A31,[1]TDSheet!$A:$C,3,0)</f>
        <v>АКЦИЯ</v>
      </c>
      <c r="D31" s="8">
        <v>-11</v>
      </c>
      <c r="E31" s="8"/>
      <c r="F31" s="8">
        <v>3</v>
      </c>
      <c r="G31" s="8">
        <v>-14</v>
      </c>
      <c r="H31" s="13">
        <f>VLOOKUP(A31,[1]TDSheet!$A:$H,8,0)</f>
        <v>0</v>
      </c>
      <c r="M31" s="2">
        <f t="shared" si="2"/>
        <v>0.6</v>
      </c>
      <c r="N31" s="25">
        <v>0</v>
      </c>
      <c r="O31" s="16"/>
      <c r="P31" s="2">
        <f t="shared" si="3"/>
        <v>-23.333333333333336</v>
      </c>
      <c r="Q31" s="2">
        <f t="shared" si="4"/>
        <v>-23.333333333333336</v>
      </c>
      <c r="R31" s="2">
        <f>VLOOKUP(A31,[1]TDSheet!$A:$S,19,0)</f>
        <v>0</v>
      </c>
      <c r="S31" s="2">
        <f>VLOOKUP(A31,[1]TDSheet!$A:$T,20,0)</f>
        <v>0.2</v>
      </c>
      <c r="T31" s="2">
        <f>VLOOKUP(A31,[1]TDSheet!$A:$M,13,0)</f>
        <v>0.2</v>
      </c>
      <c r="U31" s="20" t="str">
        <f>VLOOKUP(A31,[1]TDSheet!$A:$U,21,0)</f>
        <v>акция/вывод</v>
      </c>
      <c r="V31" s="2">
        <f t="shared" si="5"/>
        <v>0</v>
      </c>
    </row>
    <row r="32" spans="1:22" ht="21.95" customHeight="1" outlineLevel="2" x14ac:dyDescent="0.2">
      <c r="A32" s="7" t="s">
        <v>13</v>
      </c>
      <c r="B32" s="7" t="s">
        <v>9</v>
      </c>
      <c r="C32" s="18" t="str">
        <f>VLOOKUP(A32,[1]TDSheet!$A:$C,3,0)</f>
        <v>АКЦИЯ</v>
      </c>
      <c r="D32" s="8">
        <v>654.45100000000002</v>
      </c>
      <c r="E32" s="8"/>
      <c r="F32" s="8">
        <v>49.658999999999999</v>
      </c>
      <c r="G32" s="8">
        <v>601.37599999999998</v>
      </c>
      <c r="H32" s="13">
        <f>VLOOKUP(A32,[1]TDSheet!$A:$H,8,0)</f>
        <v>1</v>
      </c>
      <c r="M32" s="2">
        <f t="shared" si="2"/>
        <v>9.9317999999999991</v>
      </c>
      <c r="N32" s="16"/>
      <c r="O32" s="16"/>
      <c r="P32" s="2">
        <f t="shared" si="3"/>
        <v>60.550554783624321</v>
      </c>
      <c r="Q32" s="2">
        <f t="shared" si="4"/>
        <v>60.550554783624321</v>
      </c>
      <c r="R32" s="2">
        <f>VLOOKUP(A32,[1]TDSheet!$A:$S,19,0)</f>
        <v>21.315199999999997</v>
      </c>
      <c r="S32" s="2">
        <f>VLOOKUP(A32,[1]TDSheet!$A:$T,20,0)</f>
        <v>18.115600000000001</v>
      </c>
      <c r="T32" s="2">
        <f>VLOOKUP(A32,[1]TDSheet!$A:$M,13,0)</f>
        <v>10.5764</v>
      </c>
      <c r="V32" s="2">
        <f t="shared" si="5"/>
        <v>0</v>
      </c>
    </row>
    <row r="33" spans="1:22" ht="21.95" customHeight="1" outlineLevel="2" x14ac:dyDescent="0.2">
      <c r="A33" s="7" t="s">
        <v>14</v>
      </c>
      <c r="B33" s="7" t="s">
        <v>9</v>
      </c>
      <c r="C33" s="18" t="str">
        <f>VLOOKUP(A33,[1]TDSheet!$A:$C,3,0)</f>
        <v>АКЦИЯ</v>
      </c>
      <c r="D33" s="8">
        <v>236.33799999999999</v>
      </c>
      <c r="E33" s="8">
        <v>151.11500000000001</v>
      </c>
      <c r="F33" s="8">
        <v>140.42099999999999</v>
      </c>
      <c r="G33" s="8">
        <v>229.55600000000001</v>
      </c>
      <c r="H33" s="13">
        <f>VLOOKUP(A33,[1]TDSheet!$A:$H,8,0)</f>
        <v>1</v>
      </c>
      <c r="M33" s="2">
        <f t="shared" si="2"/>
        <v>28.084199999999999</v>
      </c>
      <c r="N33" s="26">
        <v>0</v>
      </c>
      <c r="O33" s="16"/>
      <c r="P33" s="2">
        <f t="shared" si="3"/>
        <v>8.173848640872805</v>
      </c>
      <c r="Q33" s="2">
        <f t="shared" si="4"/>
        <v>8.173848640872805</v>
      </c>
      <c r="R33" s="2">
        <f>VLOOKUP(A33,[1]TDSheet!$A:$S,19,0)</f>
        <v>44.093400000000003</v>
      </c>
      <c r="S33" s="2">
        <f>VLOOKUP(A33,[1]TDSheet!$A:$T,20,0)</f>
        <v>27.681000000000001</v>
      </c>
      <c r="T33" s="2">
        <f>VLOOKUP(A33,[1]TDSheet!$A:$M,13,0)</f>
        <v>27.563200000000002</v>
      </c>
      <c r="V33" s="2">
        <f t="shared" si="5"/>
        <v>0</v>
      </c>
    </row>
    <row r="34" spans="1:22" ht="21.95" customHeight="1" outlineLevel="2" x14ac:dyDescent="0.2">
      <c r="A34" s="7" t="s">
        <v>15</v>
      </c>
      <c r="B34" s="7" t="s">
        <v>9</v>
      </c>
      <c r="C34" s="18" t="str">
        <f>VLOOKUP(A34,[1]TDSheet!$A:$C,3,0)</f>
        <v>АКЦИЯ</v>
      </c>
      <c r="D34" s="8">
        <v>1489.261</v>
      </c>
      <c r="E34" s="8"/>
      <c r="F34" s="8">
        <v>19.568000000000001</v>
      </c>
      <c r="G34" s="24">
        <f>1452.126+G49</f>
        <v>1432.1979999999999</v>
      </c>
      <c r="H34" s="13">
        <f>VLOOKUP(A34,[1]TDSheet!$A:$H,8,0)</f>
        <v>1</v>
      </c>
      <c r="M34" s="2">
        <f t="shared" si="2"/>
        <v>3.9136000000000002</v>
      </c>
      <c r="N34" s="16"/>
      <c r="O34" s="16"/>
      <c r="P34" s="2">
        <f t="shared" si="3"/>
        <v>365.95410874897789</v>
      </c>
      <c r="Q34" s="2">
        <f t="shared" si="4"/>
        <v>365.95410874897789</v>
      </c>
      <c r="R34" s="2">
        <f>VLOOKUP(A34,[1]TDSheet!$A:$S,19,0)</f>
        <v>3.2548000000000004</v>
      </c>
      <c r="S34" s="2">
        <f>VLOOKUP(A34,[1]TDSheet!$A:$T,20,0)</f>
        <v>7.7336</v>
      </c>
      <c r="T34" s="2">
        <f>VLOOKUP(A34,[1]TDSheet!$A:$M,13,0)</f>
        <v>3.2012</v>
      </c>
      <c r="V34" s="2">
        <f t="shared" si="5"/>
        <v>0</v>
      </c>
    </row>
    <row r="35" spans="1:22" ht="21.95" customHeight="1" outlineLevel="2" x14ac:dyDescent="0.2">
      <c r="A35" s="7" t="s">
        <v>35</v>
      </c>
      <c r="B35" s="7" t="s">
        <v>9</v>
      </c>
      <c r="C35" s="7"/>
      <c r="D35" s="8">
        <v>494.68799999999999</v>
      </c>
      <c r="E35" s="8"/>
      <c r="F35" s="8">
        <v>44.863999999999997</v>
      </c>
      <c r="G35" s="8">
        <v>449.82400000000001</v>
      </c>
      <c r="H35" s="13">
        <f>VLOOKUP(A35,[1]TDSheet!$A:$H,8,0)</f>
        <v>1</v>
      </c>
      <c r="M35" s="2">
        <f t="shared" si="2"/>
        <v>8.9727999999999994</v>
      </c>
      <c r="N35" s="16"/>
      <c r="O35" s="16"/>
      <c r="P35" s="2">
        <f t="shared" si="3"/>
        <v>50.131954350927252</v>
      </c>
      <c r="Q35" s="2">
        <f t="shared" si="4"/>
        <v>50.131954350927252</v>
      </c>
      <c r="R35" s="2">
        <f>VLOOKUP(A35,[1]TDSheet!$A:$S,19,0)</f>
        <v>0</v>
      </c>
      <c r="S35" s="2">
        <f>VLOOKUP(A35,[1]TDSheet!$A:$T,20,0)</f>
        <v>0</v>
      </c>
      <c r="T35" s="2">
        <f>VLOOKUP(A35,[1]TDSheet!$A:$M,13,0)</f>
        <v>0</v>
      </c>
      <c r="U35" s="20" t="s">
        <v>68</v>
      </c>
      <c r="V35" s="2">
        <f t="shared" si="5"/>
        <v>0</v>
      </c>
    </row>
    <row r="36" spans="1:22" ht="21.95" customHeight="1" outlineLevel="2" x14ac:dyDescent="0.2">
      <c r="A36" s="7" t="s">
        <v>36</v>
      </c>
      <c r="B36" s="7" t="s">
        <v>9</v>
      </c>
      <c r="C36" s="7"/>
      <c r="D36" s="8">
        <v>169.86</v>
      </c>
      <c r="E36" s="8"/>
      <c r="F36" s="8">
        <v>97.114000000000004</v>
      </c>
      <c r="G36" s="8">
        <v>63.298000000000002</v>
      </c>
      <c r="H36" s="13">
        <f>VLOOKUP(A36,[1]TDSheet!$A:$H,8,0)</f>
        <v>1</v>
      </c>
      <c r="M36" s="2">
        <f t="shared" si="2"/>
        <v>19.422800000000002</v>
      </c>
      <c r="N36" s="16">
        <v>115</v>
      </c>
      <c r="O36" s="16"/>
      <c r="P36" s="2">
        <f t="shared" si="3"/>
        <v>9.179829890643985</v>
      </c>
      <c r="Q36" s="2">
        <f t="shared" si="4"/>
        <v>3.2589533949790965</v>
      </c>
      <c r="R36" s="2">
        <f>VLOOKUP(A36,[1]TDSheet!$A:$S,19,0)</f>
        <v>8.0641999999999996</v>
      </c>
      <c r="S36" s="2">
        <f>VLOOKUP(A36,[1]TDSheet!$A:$T,20,0)</f>
        <v>14.3766</v>
      </c>
      <c r="T36" s="2">
        <f>VLOOKUP(A36,[1]TDSheet!$A:$M,13,0)</f>
        <v>1.8896000000000002</v>
      </c>
      <c r="V36" s="2">
        <f t="shared" si="5"/>
        <v>115</v>
      </c>
    </row>
    <row r="37" spans="1:22" ht="11.1" customHeight="1" outlineLevel="2" x14ac:dyDescent="0.2">
      <c r="A37" s="7" t="s">
        <v>48</v>
      </c>
      <c r="B37" s="7" t="s">
        <v>42</v>
      </c>
      <c r="C37" s="18" t="str">
        <f>VLOOKUP(A37,[1]TDSheet!$A:$C,3,0)</f>
        <v>АКЦИЯ</v>
      </c>
      <c r="D37" s="8">
        <v>182</v>
      </c>
      <c r="E37" s="8">
        <v>294</v>
      </c>
      <c r="F37" s="8">
        <v>170</v>
      </c>
      <c r="G37" s="8">
        <v>262</v>
      </c>
      <c r="H37" s="13">
        <f>VLOOKUP(A37,[1]TDSheet!$A:$H,8,0)</f>
        <v>0.4</v>
      </c>
      <c r="M37" s="2">
        <f t="shared" si="2"/>
        <v>34</v>
      </c>
      <c r="N37" s="25">
        <v>0</v>
      </c>
      <c r="O37" s="16"/>
      <c r="P37" s="2">
        <f t="shared" si="3"/>
        <v>7.7058823529411766</v>
      </c>
      <c r="Q37" s="2">
        <f t="shared" si="4"/>
        <v>7.7058823529411766</v>
      </c>
      <c r="R37" s="2">
        <f>VLOOKUP(A37,[1]TDSheet!$A:$S,19,0)</f>
        <v>0</v>
      </c>
      <c r="S37" s="2">
        <f>VLOOKUP(A37,[1]TDSheet!$A:$T,20,0)</f>
        <v>29</v>
      </c>
      <c r="T37" s="2">
        <f>VLOOKUP(A37,[1]TDSheet!$A:$M,13,0)</f>
        <v>43.2</v>
      </c>
      <c r="U37" s="20" t="str">
        <f>VLOOKUP(A37,[1]TDSheet!$A:$U,21,0)</f>
        <v>акция/вывод</v>
      </c>
      <c r="V37" s="2">
        <f t="shared" si="5"/>
        <v>0</v>
      </c>
    </row>
    <row r="38" spans="1:22" ht="11.1" customHeight="1" outlineLevel="2" x14ac:dyDescent="0.2">
      <c r="A38" s="7" t="s">
        <v>49</v>
      </c>
      <c r="B38" s="7" t="s">
        <v>42</v>
      </c>
      <c r="C38" s="18" t="str">
        <f>VLOOKUP(A38,[1]TDSheet!$A:$C,3,0)</f>
        <v>АКЦИЯ</v>
      </c>
      <c r="D38" s="8">
        <v>259</v>
      </c>
      <c r="E38" s="8">
        <v>126</v>
      </c>
      <c r="F38" s="8">
        <v>135</v>
      </c>
      <c r="G38" s="8">
        <v>230</v>
      </c>
      <c r="H38" s="13">
        <f>VLOOKUP(A38,[1]TDSheet!$A:$H,8,0)</f>
        <v>0.4</v>
      </c>
      <c r="M38" s="2">
        <f t="shared" si="2"/>
        <v>27</v>
      </c>
      <c r="N38" s="25">
        <v>0</v>
      </c>
      <c r="O38" s="16"/>
      <c r="P38" s="2">
        <f t="shared" si="3"/>
        <v>8.518518518518519</v>
      </c>
      <c r="Q38" s="2">
        <f t="shared" si="4"/>
        <v>8.518518518518519</v>
      </c>
      <c r="R38" s="2">
        <f>VLOOKUP(A38,[1]TDSheet!$A:$S,19,0)</f>
        <v>0</v>
      </c>
      <c r="S38" s="2">
        <f>VLOOKUP(A38,[1]TDSheet!$A:$T,20,0)</f>
        <v>32</v>
      </c>
      <c r="T38" s="2">
        <f>VLOOKUP(A38,[1]TDSheet!$A:$M,13,0)</f>
        <v>30.4</v>
      </c>
      <c r="U38" s="20" t="str">
        <f>VLOOKUP(A38,[1]TDSheet!$A:$U,21,0)</f>
        <v>акция/вывод</v>
      </c>
      <c r="V38" s="2">
        <f t="shared" si="5"/>
        <v>0</v>
      </c>
    </row>
    <row r="39" spans="1:22" ht="11.1" customHeight="1" outlineLevel="2" x14ac:dyDescent="0.2">
      <c r="A39" s="7" t="s">
        <v>16</v>
      </c>
      <c r="B39" s="7" t="s">
        <v>9</v>
      </c>
      <c r="C39" s="18" t="str">
        <f>VLOOKUP(A39,[1]TDSheet!$A:$C,3,0)</f>
        <v>АКЦИЯ</v>
      </c>
      <c r="D39" s="8">
        <v>420.90800000000002</v>
      </c>
      <c r="E39" s="8"/>
      <c r="F39" s="8">
        <v>52.655000000000001</v>
      </c>
      <c r="G39" s="8">
        <v>349.19</v>
      </c>
      <c r="H39" s="13">
        <f>VLOOKUP(A39,[1]TDSheet!$A:$H,8,0)</f>
        <v>1</v>
      </c>
      <c r="M39" s="2">
        <f t="shared" si="2"/>
        <v>10.531000000000001</v>
      </c>
      <c r="N39" s="16"/>
      <c r="O39" s="16"/>
      <c r="P39" s="2">
        <f t="shared" si="3"/>
        <v>33.158294558921277</v>
      </c>
      <c r="Q39" s="2">
        <f t="shared" si="4"/>
        <v>33.158294558921277</v>
      </c>
      <c r="R39" s="2">
        <f>VLOOKUP(A39,[1]TDSheet!$A:$S,19,0)</f>
        <v>0</v>
      </c>
      <c r="S39" s="2">
        <f>VLOOKUP(A39,[1]TDSheet!$A:$T,20,0)</f>
        <v>9.6953999999999994</v>
      </c>
      <c r="T39" s="2">
        <f>VLOOKUP(A39,[1]TDSheet!$A:$M,13,0)</f>
        <v>11.4316</v>
      </c>
      <c r="U39" s="20" t="str">
        <f>VLOOKUP(A39,[1]TDSheet!$A:$U,21,0)</f>
        <v>акция/вывод</v>
      </c>
      <c r="V39" s="2">
        <f t="shared" si="5"/>
        <v>0</v>
      </c>
    </row>
    <row r="40" spans="1:22" ht="11.1" customHeight="1" outlineLevel="2" x14ac:dyDescent="0.2">
      <c r="A40" s="7" t="s">
        <v>17</v>
      </c>
      <c r="B40" s="7" t="s">
        <v>9</v>
      </c>
      <c r="C40" s="18" t="str">
        <f>VLOOKUP(A40,[1]TDSheet!$A:$C,3,0)</f>
        <v>АКЦИЯ</v>
      </c>
      <c r="D40" s="8">
        <v>473.93099999999998</v>
      </c>
      <c r="E40" s="8"/>
      <c r="F40" s="8">
        <v>8.1940000000000008</v>
      </c>
      <c r="G40" s="8">
        <v>463.017</v>
      </c>
      <c r="H40" s="13">
        <f>VLOOKUP(A40,[1]TDSheet!$A:$H,8,0)</f>
        <v>1</v>
      </c>
      <c r="M40" s="2">
        <f t="shared" si="2"/>
        <v>1.6388000000000003</v>
      </c>
      <c r="N40" s="16"/>
      <c r="O40" s="16"/>
      <c r="P40" s="2">
        <f t="shared" si="3"/>
        <v>282.53417134488643</v>
      </c>
      <c r="Q40" s="2">
        <f t="shared" si="4"/>
        <v>282.53417134488643</v>
      </c>
      <c r="R40" s="2">
        <f>VLOOKUP(A40,[1]TDSheet!$A:$S,19,0)</f>
        <v>0</v>
      </c>
      <c r="S40" s="2">
        <f>VLOOKUP(A40,[1]TDSheet!$A:$T,20,0)</f>
        <v>5.7409999999999997</v>
      </c>
      <c r="T40" s="2">
        <f>VLOOKUP(A40,[1]TDSheet!$A:$M,13,0)</f>
        <v>3.2880000000000003</v>
      </c>
      <c r="U40" s="20" t="str">
        <f>VLOOKUP(A40,[1]TDSheet!$A:$U,21,0)</f>
        <v>акция/вывод</v>
      </c>
      <c r="V40" s="2">
        <f t="shared" si="5"/>
        <v>0</v>
      </c>
    </row>
    <row r="41" spans="1:22" ht="11.1" customHeight="1" outlineLevel="2" x14ac:dyDescent="0.2">
      <c r="A41" s="7" t="s">
        <v>50</v>
      </c>
      <c r="B41" s="7" t="s">
        <v>42</v>
      </c>
      <c r="C41" s="18" t="str">
        <f>VLOOKUP(A41,[1]TDSheet!$A:$C,3,0)</f>
        <v>АКЦИЯ</v>
      </c>
      <c r="D41" s="8">
        <v>289</v>
      </c>
      <c r="E41" s="8"/>
      <c r="F41" s="8">
        <v>206</v>
      </c>
      <c r="G41" s="8">
        <v>58</v>
      </c>
      <c r="H41" s="13">
        <f>VLOOKUP(A41,[1]TDSheet!$A:$H,8,0)</f>
        <v>0.4</v>
      </c>
      <c r="M41" s="2">
        <f t="shared" si="2"/>
        <v>41.2</v>
      </c>
      <c r="N41" s="25">
        <v>0</v>
      </c>
      <c r="O41" s="16"/>
      <c r="P41" s="2">
        <f t="shared" si="3"/>
        <v>1.407766990291262</v>
      </c>
      <c r="Q41" s="2">
        <f t="shared" si="4"/>
        <v>1.407766990291262</v>
      </c>
      <c r="R41" s="2">
        <f>VLOOKUP(A41,[1]TDSheet!$A:$S,19,0)</f>
        <v>0</v>
      </c>
      <c r="S41" s="2">
        <f>VLOOKUP(A41,[1]TDSheet!$A:$T,20,0)</f>
        <v>23</v>
      </c>
      <c r="T41" s="2">
        <f>VLOOKUP(A41,[1]TDSheet!$A:$M,13,0)</f>
        <v>24.2</v>
      </c>
      <c r="U41" s="20" t="str">
        <f>VLOOKUP(A41,[1]TDSheet!$A:$U,21,0)</f>
        <v>акция/вывод</v>
      </c>
      <c r="V41" s="2">
        <f t="shared" si="5"/>
        <v>0</v>
      </c>
    </row>
    <row r="42" spans="1:22" ht="11.1" customHeight="1" outlineLevel="2" x14ac:dyDescent="0.2">
      <c r="A42" s="7" t="s">
        <v>51</v>
      </c>
      <c r="B42" s="7" t="s">
        <v>42</v>
      </c>
      <c r="C42" s="18" t="str">
        <f>VLOOKUP(A42,[1]TDSheet!$A:$C,3,0)</f>
        <v>АКЦИЯ</v>
      </c>
      <c r="D42" s="8">
        <v>300</v>
      </c>
      <c r="E42" s="8"/>
      <c r="F42" s="8">
        <v>110</v>
      </c>
      <c r="G42" s="8">
        <v>161</v>
      </c>
      <c r="H42" s="13">
        <f>VLOOKUP(A42,[1]TDSheet!$A:$H,8,0)</f>
        <v>0.4</v>
      </c>
      <c r="M42" s="2">
        <f t="shared" si="2"/>
        <v>22</v>
      </c>
      <c r="N42" s="25">
        <v>0</v>
      </c>
      <c r="O42" s="16"/>
      <c r="P42" s="2">
        <f t="shared" si="3"/>
        <v>7.3181818181818183</v>
      </c>
      <c r="Q42" s="2">
        <f t="shared" si="4"/>
        <v>7.3181818181818183</v>
      </c>
      <c r="R42" s="2">
        <f>VLOOKUP(A42,[1]TDSheet!$A:$S,19,0)</f>
        <v>0</v>
      </c>
      <c r="S42" s="2">
        <f>VLOOKUP(A42,[1]TDSheet!$A:$T,20,0)</f>
        <v>20</v>
      </c>
      <c r="T42" s="2">
        <f>VLOOKUP(A42,[1]TDSheet!$A:$M,13,0)</f>
        <v>25.4</v>
      </c>
      <c r="U42" s="20" t="str">
        <f>VLOOKUP(A42,[1]TDSheet!$A:$U,21,0)</f>
        <v>акция/вывод</v>
      </c>
      <c r="V42" s="2">
        <f t="shared" si="5"/>
        <v>0</v>
      </c>
    </row>
    <row r="43" spans="1:22" ht="11.1" customHeight="1" outlineLevel="2" x14ac:dyDescent="0.2">
      <c r="A43" s="7" t="s">
        <v>37</v>
      </c>
      <c r="B43" s="7" t="s">
        <v>9</v>
      </c>
      <c r="C43" s="7"/>
      <c r="D43" s="8">
        <v>48.823999999999998</v>
      </c>
      <c r="E43" s="8"/>
      <c r="F43" s="8">
        <v>27.66</v>
      </c>
      <c r="G43" s="8">
        <v>6.75</v>
      </c>
      <c r="H43" s="13">
        <f>VLOOKUP(A43,[1]TDSheet!$A:$H,8,0)</f>
        <v>0</v>
      </c>
      <c r="M43" s="2">
        <f t="shared" si="2"/>
        <v>5.532</v>
      </c>
      <c r="N43" s="16">
        <v>35</v>
      </c>
      <c r="O43" s="16"/>
      <c r="P43" s="2">
        <f t="shared" si="3"/>
        <v>7.5469992769342014</v>
      </c>
      <c r="Q43" s="2">
        <f t="shared" si="4"/>
        <v>1.2201735357917571</v>
      </c>
      <c r="R43" s="2">
        <f>VLOOKUP(A43,[1]TDSheet!$A:$S,19,0)</f>
        <v>0</v>
      </c>
      <c r="S43" s="2">
        <f>VLOOKUP(A43,[1]TDSheet!$A:$T,20,0)</f>
        <v>1.6461999999999999</v>
      </c>
      <c r="T43" s="2">
        <f>VLOOKUP(A43,[1]TDSheet!$A:$M,13,0)</f>
        <v>12.143600000000001</v>
      </c>
      <c r="V43" s="2">
        <f t="shared" si="5"/>
        <v>0</v>
      </c>
    </row>
    <row r="44" spans="1:22" ht="11.1" customHeight="1" outlineLevel="2" x14ac:dyDescent="0.2">
      <c r="A44" s="7" t="s">
        <v>52</v>
      </c>
      <c r="B44" s="7" t="s">
        <v>42</v>
      </c>
      <c r="C44" s="18" t="str">
        <f>VLOOKUP(A44,[1]TDSheet!$A:$C,3,0)</f>
        <v>АКЦИЯ</v>
      </c>
      <c r="D44" s="8">
        <v>204</v>
      </c>
      <c r="E44" s="8"/>
      <c r="F44" s="8">
        <v>42</v>
      </c>
      <c r="G44" s="8">
        <v>152</v>
      </c>
      <c r="H44" s="13">
        <f>VLOOKUP(A44,[1]TDSheet!$A:$H,8,0)</f>
        <v>0.4</v>
      </c>
      <c r="M44" s="2">
        <f t="shared" si="2"/>
        <v>8.4</v>
      </c>
      <c r="N44" s="16"/>
      <c r="O44" s="16"/>
      <c r="P44" s="2">
        <f t="shared" si="3"/>
        <v>18.095238095238095</v>
      </c>
      <c r="Q44" s="2">
        <f t="shared" si="4"/>
        <v>18.095238095238095</v>
      </c>
      <c r="R44" s="2">
        <f>VLOOKUP(A44,[1]TDSheet!$A:$S,19,0)</f>
        <v>0</v>
      </c>
      <c r="S44" s="2">
        <f>VLOOKUP(A44,[1]TDSheet!$A:$T,20,0)</f>
        <v>0</v>
      </c>
      <c r="T44" s="2">
        <f>VLOOKUP(A44,[1]TDSheet!$A:$M,13,0)</f>
        <v>2</v>
      </c>
      <c r="U44" s="20" t="str">
        <f>VLOOKUP(A44,[1]TDSheet!$A:$U,21,0)</f>
        <v>акция/вывод</v>
      </c>
      <c r="V44" s="2">
        <f t="shared" si="5"/>
        <v>0</v>
      </c>
    </row>
    <row r="45" spans="1:22" ht="11.1" customHeight="1" outlineLevel="2" x14ac:dyDescent="0.2">
      <c r="A45" s="7" t="s">
        <v>38</v>
      </c>
      <c r="B45" s="7" t="s">
        <v>9</v>
      </c>
      <c r="C45" s="7"/>
      <c r="D45" s="8">
        <v>48.106000000000002</v>
      </c>
      <c r="E45" s="8"/>
      <c r="F45" s="8">
        <v>39.988</v>
      </c>
      <c r="G45" s="8">
        <v>-7.5999999999999998E-2</v>
      </c>
      <c r="H45" s="13">
        <f>VLOOKUP(A45,[1]TDSheet!$A:$H,8,0)</f>
        <v>1</v>
      </c>
      <c r="M45" s="2">
        <f t="shared" si="2"/>
        <v>7.9976000000000003</v>
      </c>
      <c r="N45" s="16">
        <v>60</v>
      </c>
      <c r="O45" s="16"/>
      <c r="P45" s="2">
        <f t="shared" si="3"/>
        <v>7.4927478243473038</v>
      </c>
      <c r="Q45" s="2">
        <f t="shared" si="4"/>
        <v>-9.5028508552565758E-3</v>
      </c>
      <c r="R45" s="2">
        <f>VLOOKUP(A45,[1]TDSheet!$A:$S,19,0)</f>
        <v>0</v>
      </c>
      <c r="S45" s="2">
        <f>VLOOKUP(A45,[1]TDSheet!$A:$T,20,0)</f>
        <v>0</v>
      </c>
      <c r="T45" s="2">
        <f>VLOOKUP(A45,[1]TDSheet!$A:$M,13,0)</f>
        <v>1.8013999999999999</v>
      </c>
      <c r="U45" s="22" t="str">
        <f>VLOOKUP(A45,[1]TDSheet!$A:$U,21,0)</f>
        <v>новинки</v>
      </c>
      <c r="V45" s="2">
        <f t="shared" si="5"/>
        <v>60</v>
      </c>
    </row>
    <row r="46" spans="1:22" ht="11.1" customHeight="1" outlineLevel="2" x14ac:dyDescent="0.2">
      <c r="A46" s="7" t="s">
        <v>39</v>
      </c>
      <c r="B46" s="7" t="s">
        <v>9</v>
      </c>
      <c r="C46" s="7"/>
      <c r="D46" s="8">
        <v>49.344000000000001</v>
      </c>
      <c r="E46" s="8"/>
      <c r="F46" s="8">
        <v>43.683</v>
      </c>
      <c r="G46" s="8">
        <v>-9.8000000000000004E-2</v>
      </c>
      <c r="H46" s="13">
        <f>VLOOKUP(A46,[1]TDSheet!$A:$H,8,0)</f>
        <v>1</v>
      </c>
      <c r="M46" s="2">
        <f t="shared" si="2"/>
        <v>8.7365999999999993</v>
      </c>
      <c r="N46" s="16">
        <v>65</v>
      </c>
      <c r="O46" s="16"/>
      <c r="P46" s="2">
        <f t="shared" si="3"/>
        <v>7.428748025547697</v>
      </c>
      <c r="Q46" s="2">
        <f t="shared" si="4"/>
        <v>-1.1217178307350688E-2</v>
      </c>
      <c r="R46" s="2">
        <f>VLOOKUP(A46,[1]TDSheet!$A:$S,19,0)</f>
        <v>0</v>
      </c>
      <c r="S46" s="2">
        <f>VLOOKUP(A46,[1]TDSheet!$A:$T,20,0)</f>
        <v>0</v>
      </c>
      <c r="T46" s="2">
        <f>VLOOKUP(A46,[1]TDSheet!$A:$M,13,0)</f>
        <v>1.1518000000000002</v>
      </c>
      <c r="U46" s="22" t="str">
        <f>VLOOKUP(A46,[1]TDSheet!$A:$U,21,0)</f>
        <v>новинки</v>
      </c>
      <c r="V46" s="2">
        <f t="shared" si="5"/>
        <v>65</v>
      </c>
    </row>
    <row r="47" spans="1:22" ht="11.1" customHeight="1" outlineLevel="2" x14ac:dyDescent="0.2">
      <c r="A47" s="23" t="s">
        <v>53</v>
      </c>
      <c r="B47" s="7" t="s">
        <v>42</v>
      </c>
      <c r="C47" s="7"/>
      <c r="D47" s="8"/>
      <c r="E47" s="8">
        <v>19</v>
      </c>
      <c r="F47" s="8">
        <v>62</v>
      </c>
      <c r="G47" s="24">
        <v>-62</v>
      </c>
      <c r="H47" s="13">
        <f>VLOOKUP(A47,[1]TDSheet!$A:$H,8,0)</f>
        <v>0</v>
      </c>
      <c r="M47" s="2">
        <f t="shared" si="2"/>
        <v>12.4</v>
      </c>
      <c r="N47" s="16"/>
      <c r="O47" s="16"/>
      <c r="P47" s="2">
        <f t="shared" si="3"/>
        <v>-5</v>
      </c>
      <c r="Q47" s="2">
        <f t="shared" si="4"/>
        <v>-5</v>
      </c>
      <c r="R47" s="2">
        <f>VLOOKUP(A47,[1]TDSheet!$A:$S,19,0)</f>
        <v>0</v>
      </c>
      <c r="S47" s="2">
        <f>VLOOKUP(A47,[1]TDSheet!$A:$T,20,0)</f>
        <v>12.4</v>
      </c>
      <c r="T47" s="2">
        <f>VLOOKUP(A47,[1]TDSheet!$A:$M,13,0)</f>
        <v>13.2</v>
      </c>
      <c r="V47" s="2">
        <f t="shared" si="5"/>
        <v>0</v>
      </c>
    </row>
    <row r="48" spans="1:22" ht="11.1" customHeight="1" outlineLevel="2" x14ac:dyDescent="0.2">
      <c r="A48" s="23" t="s">
        <v>40</v>
      </c>
      <c r="B48" s="7" t="s">
        <v>9</v>
      </c>
      <c r="C48" s="7"/>
      <c r="D48" s="8"/>
      <c r="E48" s="8">
        <v>12.363</v>
      </c>
      <c r="F48" s="8">
        <v>48.287999999999997</v>
      </c>
      <c r="G48" s="24">
        <v>-37.707000000000001</v>
      </c>
      <c r="H48" s="13">
        <f>VLOOKUP(A48,[1]TDSheet!$A:$H,8,0)</f>
        <v>0</v>
      </c>
      <c r="M48" s="2">
        <f t="shared" si="2"/>
        <v>9.6575999999999986</v>
      </c>
      <c r="N48" s="16"/>
      <c r="O48" s="16"/>
      <c r="P48" s="2">
        <f t="shared" si="3"/>
        <v>-3.9043861829025852</v>
      </c>
      <c r="Q48" s="2">
        <f t="shared" si="4"/>
        <v>-3.9043861829025852</v>
      </c>
      <c r="R48" s="2">
        <f>VLOOKUP(A48,[1]TDSheet!$A:$S,19,0)</f>
        <v>1.4003999999999999</v>
      </c>
      <c r="S48" s="2">
        <f>VLOOKUP(A48,[1]TDSheet!$A:$T,20,0)</f>
        <v>17.078399999999998</v>
      </c>
      <c r="T48" s="2">
        <f>VLOOKUP(A48,[1]TDSheet!$A:$M,13,0)</f>
        <v>7.0536000000000003</v>
      </c>
      <c r="V48" s="2">
        <f t="shared" si="5"/>
        <v>0</v>
      </c>
    </row>
    <row r="49" spans="1:22" ht="11.1" customHeight="1" outlineLevel="2" x14ac:dyDescent="0.2">
      <c r="A49" s="23" t="s">
        <v>18</v>
      </c>
      <c r="B49" s="7" t="s">
        <v>9</v>
      </c>
      <c r="C49" s="7"/>
      <c r="D49" s="8">
        <v>1.3160000000000001</v>
      </c>
      <c r="E49" s="8">
        <v>15.8</v>
      </c>
      <c r="F49" s="8">
        <v>31.797999999999998</v>
      </c>
      <c r="G49" s="24">
        <v>-19.928000000000001</v>
      </c>
      <c r="H49" s="13">
        <f>VLOOKUP(A49,[1]TDSheet!$A:$H,8,0)</f>
        <v>0</v>
      </c>
      <c r="M49" s="2">
        <f t="shared" si="2"/>
        <v>6.3595999999999995</v>
      </c>
      <c r="N49" s="16"/>
      <c r="O49" s="16"/>
      <c r="P49" s="2">
        <f t="shared" si="3"/>
        <v>-3.1335304107176554</v>
      </c>
      <c r="Q49" s="2">
        <f t="shared" si="4"/>
        <v>-3.1335304107176554</v>
      </c>
      <c r="R49" s="2">
        <f>VLOOKUP(A49,[1]TDSheet!$A:$S,19,0)</f>
        <v>1.597</v>
      </c>
      <c r="S49" s="2">
        <f>VLOOKUP(A49,[1]TDSheet!$A:$T,20,0)</f>
        <v>6.9748000000000001</v>
      </c>
      <c r="T49" s="2">
        <f>VLOOKUP(A49,[1]TDSheet!$A:$M,13,0)</f>
        <v>6.0868000000000002</v>
      </c>
      <c r="V49" s="2">
        <f t="shared" si="5"/>
        <v>0</v>
      </c>
    </row>
    <row r="50" spans="1:22" ht="11.45" customHeight="1" x14ac:dyDescent="0.2">
      <c r="A50" s="1" t="s">
        <v>69</v>
      </c>
      <c r="B50" s="21" t="s">
        <v>42</v>
      </c>
      <c r="C50" s="7"/>
      <c r="H50" s="9">
        <v>0.4</v>
      </c>
      <c r="M50" s="2">
        <f t="shared" si="2"/>
        <v>0</v>
      </c>
      <c r="N50" s="16">
        <v>125</v>
      </c>
      <c r="O50" s="16"/>
      <c r="P50" s="2" t="e">
        <f t="shared" si="3"/>
        <v>#DIV/0!</v>
      </c>
      <c r="Q50" s="2" t="e">
        <f t="shared" si="4"/>
        <v>#DIV/0!</v>
      </c>
      <c r="U50" s="22" t="s">
        <v>71</v>
      </c>
      <c r="V50" s="2">
        <f t="shared" si="5"/>
        <v>50</v>
      </c>
    </row>
    <row r="51" spans="1:22" ht="11.45" customHeight="1" x14ac:dyDescent="0.2">
      <c r="A51" s="21" t="s">
        <v>70</v>
      </c>
      <c r="B51" s="21" t="s">
        <v>42</v>
      </c>
      <c r="C51" s="7"/>
      <c r="H51" s="9">
        <v>0.33</v>
      </c>
      <c r="M51" s="2">
        <f t="shared" si="2"/>
        <v>0</v>
      </c>
      <c r="N51" s="16">
        <v>150</v>
      </c>
      <c r="O51" s="16"/>
      <c r="P51" s="2" t="e">
        <f t="shared" si="3"/>
        <v>#DIV/0!</v>
      </c>
      <c r="Q51" s="2" t="e">
        <f t="shared" si="4"/>
        <v>#DIV/0!</v>
      </c>
      <c r="U51" s="22" t="s">
        <v>71</v>
      </c>
      <c r="V51" s="2">
        <f t="shared" si="5"/>
        <v>49.5</v>
      </c>
    </row>
  </sheetData>
  <autoFilter ref="A3:W51" xr:uid="{D7A73FA5-7639-41C2-B81A-F07A86A0A3D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2023-09-28T10:40:17Z</dcterms:modified>
</cp:coreProperties>
</file>